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ojouve\Desktop\"/>
    </mc:Choice>
  </mc:AlternateContent>
  <xr:revisionPtr revIDLastSave="0" documentId="8_{D2772AE5-EEE9-4CE3-BC8A-576F4E371BAE}" xr6:coauthVersionLast="47" xr6:coauthVersionMax="47" xr10:uidLastSave="{00000000-0000-0000-0000-000000000000}"/>
  <bookViews>
    <workbookView xWindow="-120" yWindow="-120" windowWidth="29040" windowHeight="15720" tabRatio="500" activeTab="5" xr2:uid="{00000000-000D-0000-FFFF-FFFF00000000}"/>
  </bookViews>
  <sheets>
    <sheet name="50m" sheetId="1" r:id="rId1"/>
    <sheet name="1000m" sheetId="2" r:id="rId2"/>
    <sheet name="Longueur" sheetId="3" r:id="rId3"/>
    <sheet name="Vortex" sheetId="4" r:id="rId4"/>
    <sheet name="Poids" sheetId="5" r:id="rId5"/>
    <sheet name="Résultats" sheetId="6" r:id="rId6"/>
  </sheets>
  <definedNames>
    <definedName name="_xlnm._FilterDatabase" localSheetId="5" hidden="1">Résultats!$A$2:$G$17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17" i="5" l="1"/>
  <c r="B17" i="5"/>
  <c r="M16" i="5"/>
  <c r="F5" i="6" s="1"/>
  <c r="B16" i="5"/>
  <c r="M15" i="5"/>
  <c r="B15" i="5"/>
  <c r="M14" i="5"/>
  <c r="B14" i="5"/>
  <c r="M13" i="5"/>
  <c r="F12" i="6" s="1"/>
  <c r="B13" i="5"/>
  <c r="M12" i="5"/>
  <c r="B12" i="5"/>
  <c r="M11" i="5"/>
  <c r="F10" i="6" s="1"/>
  <c r="B11" i="5"/>
  <c r="M10" i="5"/>
  <c r="F15" i="6" s="1"/>
  <c r="B10" i="5"/>
  <c r="M9" i="5"/>
  <c r="B9" i="5"/>
  <c r="M8" i="5"/>
  <c r="B8" i="5"/>
  <c r="M7" i="5"/>
  <c r="B7" i="5"/>
  <c r="M6" i="5"/>
  <c r="F6" i="6" s="1"/>
  <c r="B6" i="5"/>
  <c r="M5" i="5"/>
  <c r="F16" i="6" s="1"/>
  <c r="B5" i="5"/>
  <c r="M4" i="5"/>
  <c r="B4" i="5"/>
  <c r="M3" i="5"/>
  <c r="F11" i="6" s="1"/>
  <c r="B3" i="5"/>
  <c r="M17" i="4"/>
  <c r="B17" i="4"/>
  <c r="M16" i="4"/>
  <c r="B16" i="4"/>
  <c r="M15" i="4"/>
  <c r="E14" i="6" s="1"/>
  <c r="B15" i="4"/>
  <c r="M14" i="4"/>
  <c r="B14" i="4"/>
  <c r="M13" i="4"/>
  <c r="B13" i="4"/>
  <c r="M12" i="4"/>
  <c r="B12" i="4"/>
  <c r="M11" i="4"/>
  <c r="B11" i="4"/>
  <c r="M10" i="4"/>
  <c r="B10" i="4"/>
  <c r="M9" i="4"/>
  <c r="B9" i="4"/>
  <c r="M8" i="4"/>
  <c r="E4" i="6" s="1"/>
  <c r="B8" i="4"/>
  <c r="M7" i="4"/>
  <c r="B7" i="4"/>
  <c r="M6" i="4"/>
  <c r="B6" i="4"/>
  <c r="M5" i="4"/>
  <c r="E16" i="6" s="1"/>
  <c r="B5" i="4"/>
  <c r="M4" i="4"/>
  <c r="B4" i="4"/>
  <c r="M3" i="4"/>
  <c r="B3" i="4"/>
  <c r="M17" i="3"/>
  <c r="B17" i="3"/>
  <c r="M16" i="3"/>
  <c r="B16" i="3"/>
  <c r="M15" i="3"/>
  <c r="D14" i="6" s="1"/>
  <c r="B15" i="3"/>
  <c r="M14" i="3"/>
  <c r="D17" i="6" s="1"/>
  <c r="B14" i="3"/>
  <c r="M13" i="3"/>
  <c r="D12" i="6" s="1"/>
  <c r="B13" i="3"/>
  <c r="M12" i="3"/>
  <c r="B12" i="3"/>
  <c r="M11" i="3"/>
  <c r="B11" i="3"/>
  <c r="M10" i="3"/>
  <c r="B10" i="3"/>
  <c r="M9" i="3"/>
  <c r="D7" i="6" s="1"/>
  <c r="B9" i="3"/>
  <c r="M8" i="3"/>
  <c r="D4" i="6" s="1"/>
  <c r="B8" i="3"/>
  <c r="M7" i="3"/>
  <c r="B7" i="3"/>
  <c r="M6" i="3"/>
  <c r="B6" i="3"/>
  <c r="M5" i="3"/>
  <c r="B5" i="3"/>
  <c r="M4" i="3"/>
  <c r="B4" i="3"/>
  <c r="M3" i="3"/>
  <c r="B3" i="3"/>
  <c r="M17" i="2"/>
  <c r="B17" i="2"/>
  <c r="M16" i="2"/>
  <c r="C5" i="6" s="1"/>
  <c r="G5" i="6" s="1"/>
  <c r="B16" i="2"/>
  <c r="M15" i="2"/>
  <c r="C14" i="6" s="1"/>
  <c r="B15" i="2"/>
  <c r="M14" i="2"/>
  <c r="B14" i="2"/>
  <c r="M13" i="2"/>
  <c r="B13" i="2"/>
  <c r="Q12" i="2"/>
  <c r="M12" i="2"/>
  <c r="C8" i="6" s="1"/>
  <c r="B12" i="2"/>
  <c r="Q11" i="2"/>
  <c r="M11" i="2"/>
  <c r="C10" i="6" s="1"/>
  <c r="G10" i="6" s="1"/>
  <c r="B11" i="2"/>
  <c r="Q10" i="2"/>
  <c r="M10" i="2"/>
  <c r="B10" i="2"/>
  <c r="Q9" i="2"/>
  <c r="M9" i="2"/>
  <c r="B9" i="2"/>
  <c r="Q8" i="2"/>
  <c r="M8" i="2"/>
  <c r="B8" i="2"/>
  <c r="M7" i="2"/>
  <c r="C13" i="6" s="1"/>
  <c r="B7" i="2"/>
  <c r="M6" i="2"/>
  <c r="B6" i="2"/>
  <c r="M5" i="2"/>
  <c r="C16" i="6" s="1"/>
  <c r="B5" i="2"/>
  <c r="M4" i="2"/>
  <c r="B4" i="2"/>
  <c r="M3" i="2"/>
  <c r="B3" i="2"/>
  <c r="M17" i="1"/>
  <c r="B9" i="6" s="1"/>
  <c r="G9" i="6" s="1"/>
  <c r="M16" i="1"/>
  <c r="M15" i="1"/>
  <c r="B14" i="6" s="1"/>
  <c r="G14" i="6" s="1"/>
  <c r="M14" i="1"/>
  <c r="M13" i="1"/>
  <c r="M12" i="1"/>
  <c r="M11" i="1"/>
  <c r="M10" i="1"/>
  <c r="B15" i="6" s="1"/>
  <c r="M9" i="1"/>
  <c r="M8" i="1"/>
  <c r="B4" i="6" s="1"/>
  <c r="M7" i="1"/>
  <c r="B13" i="6" s="1"/>
  <c r="G13" i="6" s="1"/>
  <c r="M6" i="1"/>
  <c r="M5" i="1"/>
  <c r="M4" i="1"/>
  <c r="M3" i="1"/>
  <c r="B11" i="6" s="1"/>
  <c r="G11" i="6" s="1"/>
  <c r="F17" i="6"/>
  <c r="E17" i="6"/>
  <c r="C17" i="6"/>
  <c r="B17" i="6"/>
  <c r="G17" i="6" s="1"/>
  <c r="D16" i="6"/>
  <c r="B16" i="6"/>
  <c r="G16" i="6" s="1"/>
  <c r="E15" i="6"/>
  <c r="D15" i="6"/>
  <c r="C15" i="6"/>
  <c r="F14" i="6"/>
  <c r="F13" i="6"/>
  <c r="E13" i="6"/>
  <c r="D13" i="6"/>
  <c r="E12" i="6"/>
  <c r="C12" i="6"/>
  <c r="B12" i="6"/>
  <c r="E11" i="6"/>
  <c r="D11" i="6"/>
  <c r="C11" i="6"/>
  <c r="E10" i="6"/>
  <c r="D10" i="6"/>
  <c r="B10" i="6"/>
  <c r="F9" i="6"/>
  <c r="E9" i="6"/>
  <c r="D9" i="6"/>
  <c r="C9" i="6"/>
  <c r="F8" i="6"/>
  <c r="E8" i="6"/>
  <c r="D8" i="6"/>
  <c r="B8" i="6"/>
  <c r="G8" i="6" s="1"/>
  <c r="F7" i="6"/>
  <c r="E7" i="6"/>
  <c r="C7" i="6"/>
  <c r="B7" i="6"/>
  <c r="E6" i="6"/>
  <c r="D6" i="6"/>
  <c r="C6" i="6"/>
  <c r="B6" i="6"/>
  <c r="G6" i="6" s="1"/>
  <c r="E5" i="6"/>
  <c r="D5" i="6"/>
  <c r="B5" i="6"/>
  <c r="F4" i="6"/>
  <c r="C4" i="6"/>
  <c r="F3" i="6"/>
  <c r="E3" i="6"/>
  <c r="D3" i="6"/>
  <c r="C3" i="6"/>
  <c r="B3" i="6"/>
  <c r="G3" i="6" s="1"/>
  <c r="G12" i="6" l="1"/>
  <c r="G4" i="6"/>
  <c r="G7" i="6"/>
  <c r="G15" i="6"/>
</calcChain>
</file>

<file path=xl/sharedStrings.xml><?xml version="1.0" encoding="utf-8"?>
<sst xmlns="http://schemas.openxmlformats.org/spreadsheetml/2006/main" count="67" uniqueCount="40">
  <si>
    <t>50m</t>
  </si>
  <si>
    <t>Athlète</t>
  </si>
  <si>
    <t>Score total</t>
  </si>
  <si>
    <r>
      <rPr>
        <b/>
        <u/>
        <sz val="14"/>
        <color theme="1"/>
        <rFont val="Calibri"/>
        <family val="2"/>
        <charset val="1"/>
      </rPr>
      <t>Cotation :</t>
    </r>
    <r>
      <rPr>
        <sz val="14"/>
        <color theme="1"/>
        <rFont val="Calibri"/>
        <family val="2"/>
        <charset val="1"/>
      </rPr>
      <t xml:space="preserve"> noter </t>
    </r>
    <r>
      <rPr>
        <b/>
        <sz val="14"/>
        <color rgb="FFFF0000"/>
        <rFont val="Calibri"/>
        <family val="2"/>
        <charset val="1"/>
      </rPr>
      <t>en secondes</t>
    </r>
    <r>
      <rPr>
        <sz val="14"/>
        <color theme="1"/>
        <rFont val="Calibri"/>
        <family val="2"/>
        <charset val="1"/>
      </rPr>
      <t xml:space="preserve"> le temps de la course
</t>
    </r>
    <r>
      <rPr>
        <u/>
        <sz val="14"/>
        <color theme="1"/>
        <rFont val="Calibri"/>
        <family val="2"/>
        <charset val="1"/>
      </rPr>
      <t>Exemple :</t>
    </r>
    <r>
      <rPr>
        <sz val="14"/>
        <color theme="1"/>
        <rFont val="Calibri"/>
        <family val="2"/>
        <charset val="1"/>
      </rPr>
      <t xml:space="preserve"> 8"4 = 8,4 à noter dans la case</t>
    </r>
  </si>
  <si>
    <t>Equipe</t>
  </si>
  <si>
    <t>SCO 1</t>
  </si>
  <si>
    <t>SCO 2</t>
  </si>
  <si>
    <t>Sco 3</t>
  </si>
  <si>
    <t>ACP</t>
  </si>
  <si>
    <t>OM 1</t>
  </si>
  <si>
    <t>OM 2</t>
  </si>
  <si>
    <t>OM 3</t>
  </si>
  <si>
    <t>SMUC 1</t>
  </si>
  <si>
    <t>SMUC 2</t>
  </si>
  <si>
    <t>ACC</t>
  </si>
  <si>
    <t>MASSILIA</t>
  </si>
  <si>
    <t>UAVH</t>
  </si>
  <si>
    <t>USPEG 1</t>
  </si>
  <si>
    <t>USPEG 2</t>
  </si>
  <si>
    <t>USCS</t>
  </si>
  <si>
    <t>1000m</t>
  </si>
  <si>
    <r>
      <rPr>
        <b/>
        <u/>
        <sz val="14"/>
        <color theme="1"/>
        <rFont val="Calibri"/>
        <family val="2"/>
        <charset val="1"/>
      </rPr>
      <t>Cotation :</t>
    </r>
    <r>
      <rPr>
        <sz val="14"/>
        <color theme="1"/>
        <rFont val="Calibri"/>
        <family val="2"/>
        <charset val="1"/>
      </rPr>
      <t xml:space="preserve"> noter </t>
    </r>
    <r>
      <rPr>
        <b/>
        <sz val="14"/>
        <color rgb="FFFF0000"/>
        <rFont val="Calibri"/>
        <family val="2"/>
        <charset val="1"/>
      </rPr>
      <t>en secondes</t>
    </r>
    <r>
      <rPr>
        <sz val="14"/>
        <color theme="1"/>
        <rFont val="Calibri"/>
        <family val="2"/>
        <charset val="1"/>
      </rPr>
      <t xml:space="preserve"> le temps de la course
</t>
    </r>
    <r>
      <rPr>
        <u/>
        <sz val="14"/>
        <color theme="1"/>
        <rFont val="Calibri"/>
        <family val="2"/>
        <charset val="1"/>
      </rPr>
      <t>Exemple :</t>
    </r>
    <r>
      <rPr>
        <sz val="14"/>
        <color theme="1"/>
        <rFont val="Calibri"/>
        <family val="2"/>
        <charset val="1"/>
      </rPr>
      <t xml:space="preserve"> 3'45 = (3x60 + 45)= 225 à noter dans la case</t>
    </r>
  </si>
  <si>
    <t xml:space="preserve">1 mn  </t>
  </si>
  <si>
    <t>2 mn</t>
  </si>
  <si>
    <t xml:space="preserve">3 mn </t>
  </si>
  <si>
    <t xml:space="preserve">4 mn </t>
  </si>
  <si>
    <t>5 mn</t>
  </si>
  <si>
    <t>Saut en longueur</t>
  </si>
  <si>
    <r>
      <rPr>
        <b/>
        <u/>
        <sz val="14"/>
        <color theme="1"/>
        <rFont val="Calibri"/>
        <family val="2"/>
        <charset val="1"/>
      </rPr>
      <t>Cotation :</t>
    </r>
    <r>
      <rPr>
        <sz val="14"/>
        <color theme="1"/>
        <rFont val="Calibri"/>
        <family val="2"/>
        <charset val="1"/>
      </rPr>
      <t xml:space="preserve"> noter </t>
    </r>
    <r>
      <rPr>
        <b/>
        <sz val="14"/>
        <color rgb="FFFF0000"/>
        <rFont val="Calibri"/>
        <family val="2"/>
        <charset val="1"/>
      </rPr>
      <t>en cm</t>
    </r>
    <r>
      <rPr>
        <sz val="14"/>
        <color theme="1"/>
        <rFont val="Calibri"/>
        <family val="2"/>
        <charset val="1"/>
      </rPr>
      <t xml:space="preserve"> la distance sautée
</t>
    </r>
    <r>
      <rPr>
        <u/>
        <sz val="14"/>
        <color theme="1"/>
        <rFont val="Calibri"/>
        <family val="2"/>
        <charset val="1"/>
      </rPr>
      <t>Exemple :</t>
    </r>
    <r>
      <rPr>
        <sz val="14"/>
        <color theme="1"/>
        <rFont val="Calibri"/>
        <family val="2"/>
        <charset val="1"/>
      </rPr>
      <t xml:space="preserve"> 2m70 = 270 à noter dans la case</t>
    </r>
  </si>
  <si>
    <t>Lancer de vortex</t>
  </si>
  <si>
    <r>
      <rPr>
        <b/>
        <u/>
        <sz val="14"/>
        <color theme="1"/>
        <rFont val="Calibri"/>
        <family val="2"/>
        <charset val="1"/>
      </rPr>
      <t>Cotation :</t>
    </r>
    <r>
      <rPr>
        <sz val="14"/>
        <color theme="1"/>
        <rFont val="Calibri"/>
        <family val="2"/>
        <charset val="1"/>
      </rPr>
      <t xml:space="preserve"> noter </t>
    </r>
    <r>
      <rPr>
        <b/>
        <sz val="14"/>
        <color rgb="FFFF0000"/>
        <rFont val="Calibri"/>
        <family val="2"/>
        <charset val="1"/>
      </rPr>
      <t>le chiffre</t>
    </r>
    <r>
      <rPr>
        <sz val="14"/>
        <color theme="1"/>
        <rFont val="Calibri"/>
        <family val="2"/>
        <charset val="1"/>
      </rPr>
      <t xml:space="preserve"> de la zone atteinte
</t>
    </r>
    <r>
      <rPr>
        <u/>
        <sz val="14"/>
        <color theme="1"/>
        <rFont val="Calibri"/>
        <family val="2"/>
        <charset val="1"/>
      </rPr>
      <t>Exemple :</t>
    </r>
    <r>
      <rPr>
        <sz val="14"/>
        <color theme="1"/>
        <rFont val="Calibri"/>
        <family val="2"/>
        <charset val="1"/>
      </rPr>
      <t xml:space="preserve"> Zone 3 = 3 à noter dans la case</t>
    </r>
  </si>
  <si>
    <t>Lancer de poids</t>
  </si>
  <si>
    <r>
      <rPr>
        <b/>
        <u/>
        <sz val="14"/>
        <color theme="1"/>
        <rFont val="Calibri"/>
        <family val="2"/>
        <charset val="1"/>
      </rPr>
      <t>Cotation :</t>
    </r>
    <r>
      <rPr>
        <sz val="14"/>
        <color theme="1"/>
        <rFont val="Calibri"/>
        <family val="2"/>
        <charset val="1"/>
      </rPr>
      <t xml:space="preserve"> noter </t>
    </r>
    <r>
      <rPr>
        <b/>
        <sz val="14"/>
        <color rgb="FFFF0000"/>
        <rFont val="Calibri"/>
        <family val="2"/>
        <charset val="1"/>
      </rPr>
      <t>en cm</t>
    </r>
    <r>
      <rPr>
        <sz val="14"/>
        <color theme="1"/>
        <rFont val="Calibri"/>
        <family val="2"/>
        <charset val="1"/>
      </rPr>
      <t xml:space="preserve"> la distance atteinte
</t>
    </r>
    <r>
      <rPr>
        <u/>
        <sz val="14"/>
        <color theme="1"/>
        <rFont val="Calibri"/>
        <family val="2"/>
        <charset val="1"/>
      </rPr>
      <t>Exemple :</t>
    </r>
    <r>
      <rPr>
        <sz val="14"/>
        <color theme="1"/>
        <rFont val="Calibri"/>
        <family val="2"/>
        <charset val="1"/>
      </rPr>
      <t xml:space="preserve"> 6m70 = 670 à noter dans la case</t>
    </r>
  </si>
  <si>
    <t>Equipes</t>
  </si>
  <si>
    <t>Longueur</t>
  </si>
  <si>
    <t>Vortex</t>
  </si>
  <si>
    <t>Poids</t>
  </si>
  <si>
    <t>Total points</t>
  </si>
  <si>
    <t xml:space="preserve">USCS </t>
  </si>
  <si>
    <t>SCO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</si>
</sst>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1"/>
    </font>
    <font>
      <b/>
      <sz val="20"/>
      <color theme="1"/>
      <name val="Calibri"/>
      <family val="2"/>
      <charset val="1"/>
    </font>
    <font>
      <b/>
      <sz val="16"/>
      <color theme="1"/>
      <name val="Calibri"/>
      <family val="2"/>
      <charset val="1"/>
    </font>
    <font>
      <b/>
      <sz val="14"/>
      <color theme="1"/>
      <name val="Calibri"/>
      <family val="2"/>
      <charset val="1"/>
    </font>
    <font>
      <sz val="18"/>
      <color theme="1"/>
      <name val="Calibri"/>
      <family val="2"/>
      <charset val="1"/>
    </font>
    <font>
      <b/>
      <u/>
      <sz val="14"/>
      <color theme="1"/>
      <name val="Calibri"/>
      <family val="2"/>
      <charset val="1"/>
    </font>
    <font>
      <sz val="14"/>
      <color theme="1"/>
      <name val="Calibri"/>
      <family val="2"/>
      <charset val="1"/>
    </font>
    <font>
      <b/>
      <sz val="14"/>
      <color rgb="FFFF0000"/>
      <name val="Calibri"/>
      <family val="2"/>
      <charset val="1"/>
    </font>
    <font>
      <u/>
      <sz val="14"/>
      <color theme="1"/>
      <name val="Calibri"/>
      <family val="2"/>
      <charset val="1"/>
    </font>
    <font>
      <sz val="40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b/>
      <sz val="15"/>
      <color theme="1"/>
      <name val="Calibri"/>
      <family val="2"/>
      <charset val="1"/>
    </font>
    <font>
      <b/>
      <sz val="20"/>
      <color theme="0"/>
      <name val="Calibri"/>
      <family val="2"/>
      <charset val="1"/>
    </font>
    <font>
      <b/>
      <sz val="18"/>
      <color theme="1"/>
      <name val="Calibri"/>
      <family val="2"/>
      <charset val="1"/>
    </font>
    <font>
      <b/>
      <sz val="21"/>
      <color theme="1"/>
      <name val="Calibri"/>
      <family val="2"/>
      <charset val="1"/>
    </font>
    <font>
      <sz val="15"/>
      <color theme="1"/>
      <name val="Calibri"/>
      <family val="2"/>
      <charset val="1"/>
    </font>
    <font>
      <b/>
      <sz val="21"/>
      <color rgb="FFC9211E"/>
      <name val="Calibri"/>
      <family val="2"/>
      <charset val="1"/>
    </font>
    <font>
      <b/>
      <sz val="15"/>
      <color rgb="FFC9211E"/>
      <name val="Calibri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C9211E"/>
      </patternFill>
    </fill>
    <fill>
      <patternFill patternType="solid">
        <fgColor rgb="FF00B0F0"/>
        <bgColor rgb="FF33CCCC"/>
      </patternFill>
    </fill>
    <fill>
      <patternFill patternType="solid">
        <fgColor rgb="FFFF8000"/>
        <bgColor rgb="FFFF6600"/>
      </patternFill>
    </fill>
    <fill>
      <patternFill patternType="solid">
        <fgColor rgb="FFFFC000"/>
        <bgColor rgb="FFFFFF00"/>
      </patternFill>
    </fill>
    <fill>
      <patternFill patternType="solid">
        <fgColor rgb="FF7030A0"/>
        <bgColor rgb="FF993366"/>
      </patternFill>
    </fill>
    <fill>
      <patternFill patternType="solid">
        <fgColor rgb="FF92D050"/>
        <bgColor rgb="FFC0C0C0"/>
      </patternFill>
    </fill>
    <fill>
      <patternFill patternType="solid">
        <fgColor theme="0" tint="-0.499984740745262"/>
        <bgColor rgb="FF969696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/>
      <bottom style="dashed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7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9" fillId="0" borderId="5" xfId="0" applyFont="1" applyBorder="1" applyAlignment="1">
      <alignment horizontal="center" vertical="center" textRotation="90"/>
    </xf>
    <xf numFmtId="0" fontId="5" fillId="3" borderId="0" xfId="0" applyFont="1" applyFill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2" fillId="8" borderId="1" xfId="0" applyFont="1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6" xfId="0" applyFont="1" applyBorder="1" applyAlignment="1">
      <alignment vertical="center"/>
    </xf>
    <xf numFmtId="0" fontId="11" fillId="0" borderId="2" xfId="0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0" fillId="4" borderId="6" xfId="0" applyFont="1" applyFill="1" applyBorder="1" applyAlignment="1">
      <alignment vertical="center"/>
    </xf>
    <xf numFmtId="0" fontId="11" fillId="4" borderId="2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horizontal="right" vertical="center"/>
    </xf>
    <xf numFmtId="0" fontId="3" fillId="4" borderId="7" xfId="0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2" fillId="4" borderId="3" xfId="0" applyFont="1" applyFill="1" applyBorder="1" applyAlignment="1">
      <alignment horizontal="right" vertical="center"/>
    </xf>
    <xf numFmtId="0" fontId="2" fillId="4" borderId="7" xfId="0" applyFont="1" applyFill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7" xfId="0" applyFont="1" applyBorder="1" applyAlignment="1">
      <alignment horizontal="right" vertical="center"/>
    </xf>
    <xf numFmtId="0" fontId="11" fillId="4" borderId="3" xfId="0" applyFont="1" applyFill="1" applyBorder="1" applyAlignment="1">
      <alignment horizontal="right" vertical="center"/>
    </xf>
    <xf numFmtId="0" fontId="11" fillId="4" borderId="7" xfId="0" applyFont="1" applyFill="1" applyBorder="1" applyAlignment="1">
      <alignment horizontal="right" vertical="center"/>
    </xf>
    <xf numFmtId="0" fontId="13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1" fontId="15" fillId="0" borderId="2" xfId="0" applyNumberFormat="1" applyFont="1" applyBorder="1" applyAlignment="1">
      <alignment vertical="center"/>
    </xf>
    <xf numFmtId="1" fontId="15" fillId="0" borderId="3" xfId="0" applyNumberFormat="1" applyFont="1" applyBorder="1" applyAlignment="1">
      <alignment horizontal="right" vertical="center"/>
    </xf>
    <xf numFmtId="1" fontId="15" fillId="0" borderId="4" xfId="0" applyNumberFormat="1" applyFont="1" applyBorder="1" applyAlignment="1">
      <alignment horizontal="right" vertical="center"/>
    </xf>
    <xf numFmtId="164" fontId="16" fillId="9" borderId="1" xfId="0" applyNumberFormat="1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1" fontId="15" fillId="4" borderId="2" xfId="0" applyNumberFormat="1" applyFont="1" applyFill="1" applyBorder="1" applyAlignment="1">
      <alignment vertical="center"/>
    </xf>
    <xf numFmtId="1" fontId="15" fillId="4" borderId="3" xfId="0" applyNumberFormat="1" applyFont="1" applyFill="1" applyBorder="1" applyAlignment="1">
      <alignment horizontal="right" vertical="center"/>
    </xf>
    <xf numFmtId="1" fontId="15" fillId="4" borderId="4" xfId="0" applyNumberFormat="1" applyFont="1" applyFill="1" applyBorder="1" applyAlignment="1">
      <alignment horizontal="right" vertical="center"/>
    </xf>
    <xf numFmtId="164" fontId="17" fillId="4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000"/>
      <rgbColor rgb="FFFF80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Q17"/>
  <sheetViews>
    <sheetView topLeftCell="A2" zoomScale="75" zoomScaleNormal="75" workbookViewId="0">
      <selection activeCell="L4" sqref="L4"/>
    </sheetView>
  </sheetViews>
  <sheetFormatPr baseColWidth="10" defaultColWidth="10.5703125" defaultRowHeight="14.25" customHeight="1" x14ac:dyDescent="0.25"/>
  <cols>
    <col min="1" max="1" width="11.7109375" customWidth="1"/>
    <col min="2" max="2" width="19.7109375" customWidth="1"/>
    <col min="3" max="12" width="7.7109375" customWidth="1"/>
    <col min="13" max="13" width="19.7109375" customWidth="1"/>
  </cols>
  <sheetData>
    <row r="1" spans="1:17" ht="26.25" x14ac:dyDescent="0.4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spans="1:17" ht="31.5" customHeight="1" x14ac:dyDescent="0.25">
      <c r="A2" s="7" t="s">
        <v>1</v>
      </c>
      <c r="B2" s="7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1">
        <v>10</v>
      </c>
      <c r="M2" s="12" t="s">
        <v>2</v>
      </c>
      <c r="O2" s="6" t="s">
        <v>3</v>
      </c>
      <c r="P2" s="6"/>
      <c r="Q2" s="6"/>
    </row>
    <row r="3" spans="1:17" ht="24" customHeight="1" x14ac:dyDescent="0.25">
      <c r="A3" s="5" t="s">
        <v>4</v>
      </c>
      <c r="B3" s="13" t="s">
        <v>5</v>
      </c>
      <c r="C3" s="14">
        <v>8.89</v>
      </c>
      <c r="D3" s="14">
        <v>8.18</v>
      </c>
      <c r="E3" s="14">
        <v>9</v>
      </c>
      <c r="F3" s="14">
        <v>9.14</v>
      </c>
      <c r="G3" s="14">
        <v>8.1300000000000008</v>
      </c>
      <c r="H3" s="14">
        <v>8.4600000000000009</v>
      </c>
      <c r="I3" s="14">
        <v>8.75</v>
      </c>
      <c r="J3" s="14">
        <v>8.2200000000000006</v>
      </c>
      <c r="K3" s="14">
        <v>8.93</v>
      </c>
      <c r="L3" s="14">
        <v>8.1199999999999992</v>
      </c>
      <c r="M3" s="15">
        <f t="shared" ref="M3:M17" si="0">270/AVERAGE(C3:L3)</f>
        <v>31.46119785597762</v>
      </c>
      <c r="O3" s="6"/>
      <c r="P3" s="6"/>
      <c r="Q3" s="6"/>
    </row>
    <row r="4" spans="1:17" ht="24" customHeight="1" x14ac:dyDescent="0.25">
      <c r="A4" s="5"/>
      <c r="B4" s="13" t="s">
        <v>6</v>
      </c>
      <c r="C4" s="14">
        <v>8.67</v>
      </c>
      <c r="D4" s="14">
        <v>8.06</v>
      </c>
      <c r="E4" s="14">
        <v>7.34</v>
      </c>
      <c r="F4" s="14">
        <v>8.93</v>
      </c>
      <c r="G4" s="14">
        <v>9.9600000000000009</v>
      </c>
      <c r="H4" s="14">
        <v>9.69</v>
      </c>
      <c r="I4" s="14">
        <v>8.69</v>
      </c>
      <c r="J4" s="14">
        <v>9.69</v>
      </c>
      <c r="K4" s="14">
        <v>10.54</v>
      </c>
      <c r="L4" s="14">
        <v>10.45</v>
      </c>
      <c r="M4" s="15">
        <f t="shared" si="0"/>
        <v>29.341447511410564</v>
      </c>
      <c r="O4" s="6"/>
      <c r="P4" s="6"/>
      <c r="Q4" s="6"/>
    </row>
    <row r="5" spans="1:17" ht="24" customHeight="1" x14ac:dyDescent="0.25">
      <c r="A5" s="5"/>
      <c r="B5" s="16" t="s">
        <v>7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8" t="e">
        <f t="shared" si="0"/>
        <v>#DIV/0!</v>
      </c>
      <c r="O5" s="6"/>
      <c r="P5" s="6"/>
      <c r="Q5" s="6"/>
    </row>
    <row r="6" spans="1:17" ht="24" customHeight="1" x14ac:dyDescent="0.25">
      <c r="A6" s="5"/>
      <c r="B6" s="13" t="s">
        <v>8</v>
      </c>
      <c r="C6" s="14">
        <v>8.6</v>
      </c>
      <c r="D6" s="14">
        <v>8.1300000000000008</v>
      </c>
      <c r="E6" s="14">
        <v>9.68</v>
      </c>
      <c r="F6" s="14">
        <v>8.77</v>
      </c>
      <c r="G6" s="14">
        <v>9.42</v>
      </c>
      <c r="H6" s="14">
        <v>9.06</v>
      </c>
      <c r="I6" s="14">
        <v>7.94</v>
      </c>
      <c r="J6" s="14">
        <v>10.199999999999999</v>
      </c>
      <c r="K6" s="14">
        <v>8.56</v>
      </c>
      <c r="L6" s="14">
        <v>9.39</v>
      </c>
      <c r="M6" s="15">
        <f t="shared" si="0"/>
        <v>30.083565459610028</v>
      </c>
      <c r="O6" s="6"/>
      <c r="P6" s="6"/>
      <c r="Q6" s="6"/>
    </row>
    <row r="7" spans="1:17" ht="24" customHeight="1" x14ac:dyDescent="0.25">
      <c r="A7" s="5"/>
      <c r="B7" s="13" t="s">
        <v>9</v>
      </c>
      <c r="C7" s="14">
        <v>8.69</v>
      </c>
      <c r="D7" s="14">
        <v>8.93</v>
      </c>
      <c r="E7" s="14">
        <v>8.48</v>
      </c>
      <c r="F7" s="14">
        <v>8.26</v>
      </c>
      <c r="G7" s="14">
        <v>8.4499999999999993</v>
      </c>
      <c r="H7" s="14">
        <v>8.48</v>
      </c>
      <c r="I7" s="14">
        <v>8.98</v>
      </c>
      <c r="J7" s="14">
        <v>8.86</v>
      </c>
      <c r="K7" s="14">
        <v>8.61</v>
      </c>
      <c r="L7" s="14">
        <v>9.06</v>
      </c>
      <c r="M7" s="15">
        <f t="shared" si="0"/>
        <v>31.105990783410132</v>
      </c>
      <c r="O7" s="19"/>
      <c r="P7" s="19"/>
      <c r="Q7" s="19"/>
    </row>
    <row r="8" spans="1:17" ht="24" customHeight="1" x14ac:dyDescent="0.25">
      <c r="A8" s="5"/>
      <c r="B8" s="13" t="s">
        <v>10</v>
      </c>
      <c r="C8" s="14">
        <v>8.24</v>
      </c>
      <c r="D8" s="14">
        <v>8.51</v>
      </c>
      <c r="E8" s="14">
        <v>8.77</v>
      </c>
      <c r="F8" s="14">
        <v>9.4</v>
      </c>
      <c r="G8" s="14">
        <v>9.06</v>
      </c>
      <c r="H8" s="14">
        <v>9.5500000000000007</v>
      </c>
      <c r="I8" s="14">
        <v>8.35</v>
      </c>
      <c r="J8" s="14">
        <v>10.32</v>
      </c>
      <c r="K8" s="14">
        <v>8.98</v>
      </c>
      <c r="L8" s="14">
        <v>8.7200000000000006</v>
      </c>
      <c r="M8" s="15">
        <f t="shared" si="0"/>
        <v>30.033370411568409</v>
      </c>
    </row>
    <row r="9" spans="1:17" ht="24" customHeight="1" x14ac:dyDescent="0.25">
      <c r="A9" s="5"/>
      <c r="B9" s="13" t="s">
        <v>11</v>
      </c>
      <c r="C9" s="14">
        <v>8.4700000000000006</v>
      </c>
      <c r="D9" s="14">
        <v>8.74</v>
      </c>
      <c r="E9" s="14">
        <v>9.15</v>
      </c>
      <c r="F9" s="14">
        <v>9.6199999999999992</v>
      </c>
      <c r="G9" s="14">
        <v>8.7100000000000009</v>
      </c>
      <c r="H9" s="14">
        <v>8.93</v>
      </c>
      <c r="I9" s="14">
        <v>9.31</v>
      </c>
      <c r="J9" s="14">
        <v>9.2799999999999994</v>
      </c>
      <c r="K9" s="14">
        <v>8.51</v>
      </c>
      <c r="L9" s="14">
        <v>9.15</v>
      </c>
      <c r="M9" s="15">
        <f t="shared" si="0"/>
        <v>30.043396016468233</v>
      </c>
    </row>
    <row r="10" spans="1:17" ht="24" customHeight="1" x14ac:dyDescent="0.25">
      <c r="A10" s="5"/>
      <c r="B10" s="13" t="s">
        <v>12</v>
      </c>
      <c r="C10" s="14">
        <v>8.67</v>
      </c>
      <c r="D10" s="14">
        <v>7.9</v>
      </c>
      <c r="E10" s="14">
        <v>9.1300000000000008</v>
      </c>
      <c r="F10" s="14">
        <v>8.14</v>
      </c>
      <c r="G10" s="14">
        <v>9.18</v>
      </c>
      <c r="H10" s="14">
        <v>7.68</v>
      </c>
      <c r="I10" s="14">
        <v>8.02</v>
      </c>
      <c r="J10" s="14">
        <v>8.34</v>
      </c>
      <c r="K10" s="14">
        <v>8.3800000000000008</v>
      </c>
      <c r="L10" s="14">
        <v>8.67</v>
      </c>
      <c r="M10" s="15">
        <f t="shared" si="0"/>
        <v>32.100820354297944</v>
      </c>
    </row>
    <row r="11" spans="1:17" ht="24" customHeight="1" x14ac:dyDescent="0.25">
      <c r="A11" s="5"/>
      <c r="B11" s="13" t="s">
        <v>13</v>
      </c>
      <c r="C11" s="14">
        <v>8.5500000000000007</v>
      </c>
      <c r="D11" s="14">
        <v>8.8000000000000007</v>
      </c>
      <c r="E11" s="14">
        <v>9.01</v>
      </c>
      <c r="F11" s="14">
        <v>9.24</v>
      </c>
      <c r="G11" s="14">
        <v>9.1999999999999993</v>
      </c>
      <c r="H11" s="14">
        <v>8.76</v>
      </c>
      <c r="I11" s="14">
        <v>8.9700000000000006</v>
      </c>
      <c r="J11" s="14">
        <v>8.51</v>
      </c>
      <c r="K11" s="14">
        <v>8.3699999999999992</v>
      </c>
      <c r="L11" s="14">
        <v>8.15</v>
      </c>
      <c r="M11" s="15">
        <f t="shared" si="0"/>
        <v>30.835998172681588</v>
      </c>
    </row>
    <row r="12" spans="1:17" ht="24" customHeight="1" x14ac:dyDescent="0.25">
      <c r="A12" s="5"/>
      <c r="B12" s="13" t="s">
        <v>14</v>
      </c>
      <c r="C12" s="14">
        <v>8.49</v>
      </c>
      <c r="D12" s="14">
        <v>9.0299999999999994</v>
      </c>
      <c r="E12" s="14">
        <v>9.33</v>
      </c>
      <c r="F12" s="14">
        <v>8.31</v>
      </c>
      <c r="G12" s="14">
        <v>8.58</v>
      </c>
      <c r="H12" s="14">
        <v>9</v>
      </c>
      <c r="I12" s="14">
        <v>9.32</v>
      </c>
      <c r="J12" s="14">
        <v>9.49</v>
      </c>
      <c r="K12" s="14">
        <v>10.130000000000001</v>
      </c>
      <c r="L12" s="14">
        <v>8.15</v>
      </c>
      <c r="M12" s="15">
        <f t="shared" si="0"/>
        <v>30.056773906267392</v>
      </c>
    </row>
    <row r="13" spans="1:17" ht="24" customHeight="1" x14ac:dyDescent="0.25">
      <c r="A13" s="5"/>
      <c r="B13" s="13" t="s">
        <v>15</v>
      </c>
      <c r="C13" s="14">
        <v>7.34</v>
      </c>
      <c r="D13" s="14">
        <v>7.56</v>
      </c>
      <c r="E13" s="14">
        <v>7.75</v>
      </c>
      <c r="F13" s="14">
        <v>7.94</v>
      </c>
      <c r="G13" s="14">
        <v>7.49</v>
      </c>
      <c r="H13" s="14">
        <v>8.0500000000000007</v>
      </c>
      <c r="I13" s="14">
        <v>9.44</v>
      </c>
      <c r="J13" s="14">
        <v>9.11</v>
      </c>
      <c r="K13" s="14">
        <v>7.83</v>
      </c>
      <c r="L13" s="14">
        <v>8.4700000000000006</v>
      </c>
      <c r="M13" s="15">
        <f t="shared" si="0"/>
        <v>33.341565818720674</v>
      </c>
      <c r="N13">
        <v>9.01</v>
      </c>
      <c r="O13">
        <v>9.44</v>
      </c>
    </row>
    <row r="14" spans="1:17" ht="24" customHeight="1" x14ac:dyDescent="0.25">
      <c r="A14" s="5"/>
      <c r="B14" s="16" t="s">
        <v>16</v>
      </c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 t="e">
        <f t="shared" si="0"/>
        <v>#DIV/0!</v>
      </c>
    </row>
    <row r="15" spans="1:17" ht="24" customHeight="1" x14ac:dyDescent="0.25">
      <c r="A15" s="5"/>
      <c r="B15" s="13" t="s">
        <v>17</v>
      </c>
      <c r="C15" s="14">
        <v>8.6999999999999993</v>
      </c>
      <c r="D15" s="14">
        <v>9.26</v>
      </c>
      <c r="E15" s="14">
        <v>9.01</v>
      </c>
      <c r="F15" s="14">
        <v>7.79</v>
      </c>
      <c r="G15" s="14">
        <v>7.93</v>
      </c>
      <c r="H15" s="14">
        <v>8.44</v>
      </c>
      <c r="I15" s="14">
        <v>8.67</v>
      </c>
      <c r="J15" s="14">
        <v>8.42</v>
      </c>
      <c r="K15" s="14">
        <v>9.34</v>
      </c>
      <c r="L15" s="14"/>
      <c r="M15" s="15">
        <f t="shared" si="0"/>
        <v>31.330582774626095</v>
      </c>
    </row>
    <row r="16" spans="1:17" ht="24" customHeight="1" x14ac:dyDescent="0.25">
      <c r="A16" s="5"/>
      <c r="B16" s="13" t="s">
        <v>18</v>
      </c>
      <c r="C16" s="14">
        <v>9.1199999999999992</v>
      </c>
      <c r="D16" s="14">
        <v>9.57</v>
      </c>
      <c r="E16" s="14">
        <v>9.36</v>
      </c>
      <c r="F16" s="14">
        <v>8.8000000000000007</v>
      </c>
      <c r="G16" s="14">
        <v>9.4700000000000006</v>
      </c>
      <c r="H16" s="14">
        <v>9.01</v>
      </c>
      <c r="I16" s="14">
        <v>8.5299999999999994</v>
      </c>
      <c r="J16" s="14"/>
      <c r="K16" s="14"/>
      <c r="L16" s="14"/>
      <c r="M16" s="15">
        <f t="shared" si="0"/>
        <v>29.595991230817418</v>
      </c>
    </row>
    <row r="17" spans="1:13" ht="24" customHeight="1" x14ac:dyDescent="0.25">
      <c r="A17" s="5"/>
      <c r="B17" s="13" t="s">
        <v>19</v>
      </c>
      <c r="C17" s="14">
        <v>9.1</v>
      </c>
      <c r="D17" s="14">
        <v>8.39</v>
      </c>
      <c r="E17" s="14">
        <v>8.65</v>
      </c>
      <c r="F17" s="14">
        <v>8.51</v>
      </c>
      <c r="G17" s="14">
        <v>8.98</v>
      </c>
      <c r="H17" s="14">
        <v>9.2799999999999994</v>
      </c>
      <c r="I17" s="14">
        <v>8.19</v>
      </c>
      <c r="J17" s="14">
        <v>8.48</v>
      </c>
      <c r="K17" s="14">
        <v>8.73</v>
      </c>
      <c r="L17" s="14">
        <v>9.18</v>
      </c>
      <c r="M17" s="15">
        <f t="shared" si="0"/>
        <v>30.860669790833235</v>
      </c>
    </row>
  </sheetData>
  <mergeCells count="4">
    <mergeCell ref="A1:M1"/>
    <mergeCell ref="A2:B2"/>
    <mergeCell ref="O2:Q6"/>
    <mergeCell ref="A3:A1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Q17"/>
  <sheetViews>
    <sheetView topLeftCell="A2" zoomScale="75" zoomScaleNormal="75" workbookViewId="0">
      <selection activeCell="K13" sqref="K13"/>
    </sheetView>
  </sheetViews>
  <sheetFormatPr baseColWidth="10" defaultColWidth="10.5703125" defaultRowHeight="14.25" customHeight="1" x14ac:dyDescent="0.25"/>
  <cols>
    <col min="1" max="1" width="11.7109375" customWidth="1"/>
    <col min="2" max="2" width="19.7109375" customWidth="1"/>
    <col min="3" max="12" width="7.7109375" customWidth="1"/>
    <col min="13" max="13" width="19.7109375" customWidth="1"/>
  </cols>
  <sheetData>
    <row r="1" spans="1:17" ht="26.25" x14ac:dyDescent="0.4">
      <c r="A1" s="4" t="s">
        <v>20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7" ht="31.5" customHeight="1" x14ac:dyDescent="0.25">
      <c r="A2" s="7" t="s">
        <v>1</v>
      </c>
      <c r="B2" s="7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1">
        <v>10</v>
      </c>
      <c r="M2" s="12" t="s">
        <v>2</v>
      </c>
      <c r="O2" s="6" t="s">
        <v>21</v>
      </c>
      <c r="P2" s="6"/>
      <c r="Q2" s="6"/>
    </row>
    <row r="3" spans="1:17" ht="24" customHeight="1" x14ac:dyDescent="0.25">
      <c r="A3" s="5" t="s">
        <v>4</v>
      </c>
      <c r="B3" s="13" t="str">
        <f>'50m'!B3</f>
        <v>SCO 1</v>
      </c>
      <c r="C3" s="20">
        <v>245</v>
      </c>
      <c r="D3" s="21">
        <v>234</v>
      </c>
      <c r="E3" s="21">
        <v>275</v>
      </c>
      <c r="F3" s="21">
        <v>245</v>
      </c>
      <c r="G3" s="21">
        <v>244</v>
      </c>
      <c r="H3" s="21">
        <v>250</v>
      </c>
      <c r="I3" s="21"/>
      <c r="J3" s="21"/>
      <c r="K3" s="21"/>
      <c r="L3" s="22"/>
      <c r="M3" s="15">
        <f t="shared" ref="M3:M17" si="0">IFERROR(8000/AVERAGE(C3:L3),"")</f>
        <v>32.150033489618217</v>
      </c>
      <c r="O3" s="6"/>
      <c r="P3" s="6"/>
      <c r="Q3" s="6"/>
    </row>
    <row r="4" spans="1:17" ht="24" customHeight="1" x14ac:dyDescent="0.25">
      <c r="A4" s="5"/>
      <c r="B4" s="13" t="str">
        <f>'50m'!B4</f>
        <v>SCO 2</v>
      </c>
      <c r="C4" s="20">
        <v>418</v>
      </c>
      <c r="D4" s="21">
        <v>248</v>
      </c>
      <c r="E4" s="21">
        <v>259</v>
      </c>
      <c r="F4" s="21">
        <v>398</v>
      </c>
      <c r="G4" s="21">
        <v>329</v>
      </c>
      <c r="H4" s="21">
        <v>267</v>
      </c>
      <c r="I4" s="21">
        <v>326</v>
      </c>
      <c r="J4" s="21">
        <v>265</v>
      </c>
      <c r="K4" s="21">
        <v>398</v>
      </c>
      <c r="L4" s="22">
        <v>397</v>
      </c>
      <c r="M4" s="15">
        <f t="shared" si="0"/>
        <v>24.20574886535552</v>
      </c>
      <c r="O4" s="6"/>
      <c r="P4" s="6"/>
      <c r="Q4" s="6"/>
    </row>
    <row r="5" spans="1:17" ht="24" customHeight="1" x14ac:dyDescent="0.25">
      <c r="A5" s="5"/>
      <c r="B5" s="16" t="str">
        <f>'50m'!B5</f>
        <v>Sco 3</v>
      </c>
      <c r="C5" s="23"/>
      <c r="D5" s="24"/>
      <c r="E5" s="24"/>
      <c r="F5" s="24"/>
      <c r="G5" s="24"/>
      <c r="H5" s="24"/>
      <c r="I5" s="24"/>
      <c r="J5" s="24"/>
      <c r="K5" s="24"/>
      <c r="L5" s="25"/>
      <c r="M5" s="15" t="str">
        <f t="shared" si="0"/>
        <v/>
      </c>
      <c r="O5" s="6"/>
      <c r="P5" s="6"/>
      <c r="Q5" s="6"/>
    </row>
    <row r="6" spans="1:17" ht="24" customHeight="1" x14ac:dyDescent="0.25">
      <c r="A6" s="5"/>
      <c r="B6" s="13" t="str">
        <f>'50m'!B6</f>
        <v>ACP</v>
      </c>
      <c r="C6" s="20">
        <v>343</v>
      </c>
      <c r="D6" s="21">
        <v>313</v>
      </c>
      <c r="E6" s="21">
        <v>305</v>
      </c>
      <c r="F6" s="21">
        <v>304</v>
      </c>
      <c r="G6" s="21">
        <v>307</v>
      </c>
      <c r="H6" s="21"/>
      <c r="I6" s="21"/>
      <c r="J6" s="21"/>
      <c r="K6" s="21"/>
      <c r="L6" s="22"/>
      <c r="M6" s="15">
        <f t="shared" si="0"/>
        <v>25.445292620865143</v>
      </c>
      <c r="O6" s="6"/>
      <c r="P6" s="6"/>
      <c r="Q6" s="6"/>
    </row>
    <row r="7" spans="1:17" ht="24" customHeight="1" x14ac:dyDescent="0.25">
      <c r="A7" s="5"/>
      <c r="B7" s="13" t="str">
        <f>'50m'!B7</f>
        <v>OM 1</v>
      </c>
      <c r="C7" s="20">
        <v>238</v>
      </c>
      <c r="D7" s="21">
        <v>249</v>
      </c>
      <c r="E7" s="21">
        <v>244</v>
      </c>
      <c r="F7" s="21">
        <v>243</v>
      </c>
      <c r="G7" s="21"/>
      <c r="H7" s="21">
        <v>245</v>
      </c>
      <c r="I7" s="21">
        <v>256</v>
      </c>
      <c r="J7" s="21">
        <v>259</v>
      </c>
      <c r="K7" s="21">
        <v>266</v>
      </c>
      <c r="L7" s="22">
        <v>263</v>
      </c>
      <c r="M7" s="15">
        <f t="shared" si="0"/>
        <v>31.816173221387537</v>
      </c>
      <c r="O7" s="19"/>
      <c r="P7" s="19"/>
      <c r="Q7" s="19"/>
    </row>
    <row r="8" spans="1:17" ht="24" customHeight="1" x14ac:dyDescent="0.25">
      <c r="A8" s="5"/>
      <c r="B8" s="13" t="str">
        <f>'50m'!B8</f>
        <v>OM 2</v>
      </c>
      <c r="C8" s="20">
        <v>271</v>
      </c>
      <c r="D8" s="21">
        <v>237</v>
      </c>
      <c r="E8" s="21">
        <v>299</v>
      </c>
      <c r="F8" s="21">
        <v>258</v>
      </c>
      <c r="G8" s="21">
        <v>257</v>
      </c>
      <c r="H8" s="21">
        <v>286</v>
      </c>
      <c r="I8" s="21">
        <v>260</v>
      </c>
      <c r="J8" s="21">
        <v>315</v>
      </c>
      <c r="K8" s="21">
        <v>283</v>
      </c>
      <c r="L8" s="22">
        <v>264</v>
      </c>
      <c r="M8" s="15">
        <f t="shared" si="0"/>
        <v>29.304029304029303</v>
      </c>
      <c r="O8" t="s">
        <v>22</v>
      </c>
      <c r="P8">
        <v>60</v>
      </c>
      <c r="Q8">
        <f>P8+ 20</f>
        <v>80</v>
      </c>
    </row>
    <row r="9" spans="1:17" ht="24" customHeight="1" x14ac:dyDescent="0.25">
      <c r="A9" s="5"/>
      <c r="B9" s="13" t="str">
        <f>'50m'!B9</f>
        <v>OM 3</v>
      </c>
      <c r="C9" s="20">
        <v>246</v>
      </c>
      <c r="D9" s="21">
        <v>277</v>
      </c>
      <c r="E9" s="21">
        <v>241</v>
      </c>
      <c r="F9" s="21">
        <v>246</v>
      </c>
      <c r="G9" s="21">
        <v>314</v>
      </c>
      <c r="H9" s="21">
        <v>242</v>
      </c>
      <c r="I9" s="21">
        <v>289</v>
      </c>
      <c r="J9" s="21">
        <v>269</v>
      </c>
      <c r="K9" s="21">
        <v>275</v>
      </c>
      <c r="L9" s="22">
        <v>293</v>
      </c>
      <c r="M9" s="15">
        <f t="shared" si="0"/>
        <v>29.717682020802378</v>
      </c>
      <c r="O9" t="s">
        <v>23</v>
      </c>
      <c r="P9">
        <v>120</v>
      </c>
      <c r="Q9">
        <f>P9+ 20</f>
        <v>140</v>
      </c>
    </row>
    <row r="10" spans="1:17" ht="24" customHeight="1" x14ac:dyDescent="0.25">
      <c r="A10" s="5"/>
      <c r="B10" s="13" t="str">
        <f>'50m'!B10</f>
        <v>SMUC 1</v>
      </c>
      <c r="C10" s="20">
        <v>253</v>
      </c>
      <c r="D10" s="21">
        <v>251</v>
      </c>
      <c r="E10" s="21">
        <v>263</v>
      </c>
      <c r="F10" s="21">
        <v>257</v>
      </c>
      <c r="G10" s="21">
        <v>258</v>
      </c>
      <c r="H10" s="21">
        <v>233</v>
      </c>
      <c r="I10" s="21">
        <v>223</v>
      </c>
      <c r="J10" s="21">
        <v>257</v>
      </c>
      <c r="K10" s="21">
        <v>231</v>
      </c>
      <c r="L10" s="22">
        <v>268</v>
      </c>
      <c r="M10" s="15">
        <f t="shared" si="0"/>
        <v>32.076984763432236</v>
      </c>
      <c r="O10" t="s">
        <v>24</v>
      </c>
      <c r="P10">
        <v>180</v>
      </c>
      <c r="Q10">
        <f>P10+ 54</f>
        <v>234</v>
      </c>
    </row>
    <row r="11" spans="1:17" ht="24" customHeight="1" x14ac:dyDescent="0.25">
      <c r="A11" s="5"/>
      <c r="B11" s="13" t="str">
        <f>'50m'!B11</f>
        <v>SMUC 2</v>
      </c>
      <c r="C11" s="20">
        <v>233</v>
      </c>
      <c r="D11" s="21">
        <v>245</v>
      </c>
      <c r="E11" s="21">
        <v>248</v>
      </c>
      <c r="F11" s="21">
        <v>253</v>
      </c>
      <c r="G11" s="21">
        <v>256</v>
      </c>
      <c r="H11" s="21">
        <v>262</v>
      </c>
      <c r="I11" s="21">
        <v>264</v>
      </c>
      <c r="J11" s="21">
        <v>266</v>
      </c>
      <c r="K11" s="21">
        <v>271</v>
      </c>
      <c r="L11" s="22">
        <v>283</v>
      </c>
      <c r="M11" s="15">
        <f t="shared" si="0"/>
        <v>30.995738086013169</v>
      </c>
      <c r="O11" t="s">
        <v>25</v>
      </c>
      <c r="P11">
        <v>240</v>
      </c>
      <c r="Q11">
        <f>P11+ 54</f>
        <v>294</v>
      </c>
    </row>
    <row r="12" spans="1:17" ht="24" customHeight="1" x14ac:dyDescent="0.25">
      <c r="A12" s="5"/>
      <c r="B12" s="13" t="str">
        <f>'50m'!B12</f>
        <v>ACC</v>
      </c>
      <c r="C12" s="20">
        <v>257</v>
      </c>
      <c r="D12" s="21">
        <v>269</v>
      </c>
      <c r="E12" s="21">
        <v>272</v>
      </c>
      <c r="F12" s="21">
        <v>279</v>
      </c>
      <c r="G12" s="21">
        <v>298</v>
      </c>
      <c r="H12" s="21">
        <v>299</v>
      </c>
      <c r="I12" s="21">
        <v>318</v>
      </c>
      <c r="J12" s="21">
        <v>318</v>
      </c>
      <c r="K12" s="21">
        <v>323</v>
      </c>
      <c r="L12" s="22"/>
      <c r="M12" s="15">
        <f t="shared" si="0"/>
        <v>27.345233573870111</v>
      </c>
      <c r="O12" t="s">
        <v>26</v>
      </c>
      <c r="P12">
        <v>300</v>
      </c>
      <c r="Q12">
        <f>P12+ 47</f>
        <v>347</v>
      </c>
    </row>
    <row r="13" spans="1:17" ht="24" customHeight="1" x14ac:dyDescent="0.25">
      <c r="A13" s="5"/>
      <c r="B13" s="13" t="str">
        <f>'50m'!B13</f>
        <v>MASSILIA</v>
      </c>
      <c r="C13" s="20">
        <v>245</v>
      </c>
      <c r="D13" s="21">
        <v>247</v>
      </c>
      <c r="E13" s="21">
        <v>265</v>
      </c>
      <c r="F13" s="21">
        <v>274</v>
      </c>
      <c r="G13" s="21">
        <v>275</v>
      </c>
      <c r="H13" s="21">
        <v>236</v>
      </c>
      <c r="I13" s="21">
        <v>243</v>
      </c>
      <c r="J13" s="21">
        <v>304</v>
      </c>
      <c r="K13" s="21">
        <v>267</v>
      </c>
      <c r="L13" s="22">
        <v>285</v>
      </c>
      <c r="M13" s="15">
        <f t="shared" si="0"/>
        <v>30.291556228701246</v>
      </c>
      <c r="N13">
        <v>304</v>
      </c>
    </row>
    <row r="14" spans="1:17" ht="24" customHeight="1" x14ac:dyDescent="0.25">
      <c r="A14" s="5"/>
      <c r="B14" s="16" t="str">
        <f>'50m'!B14</f>
        <v>UAVH</v>
      </c>
      <c r="C14" s="23"/>
      <c r="D14" s="24"/>
      <c r="E14" s="24"/>
      <c r="F14" s="24"/>
      <c r="G14" s="24"/>
      <c r="H14" s="24"/>
      <c r="I14" s="24"/>
      <c r="J14" s="24"/>
      <c r="K14" s="24"/>
      <c r="L14" s="25"/>
      <c r="M14" s="18" t="str">
        <f t="shared" si="0"/>
        <v/>
      </c>
    </row>
    <row r="15" spans="1:17" ht="24" customHeight="1" x14ac:dyDescent="0.25">
      <c r="A15" s="5"/>
      <c r="B15" s="13" t="str">
        <f>'50m'!B15</f>
        <v>USPEG 1</v>
      </c>
      <c r="C15" s="20">
        <v>268</v>
      </c>
      <c r="D15" s="21">
        <v>259</v>
      </c>
      <c r="E15" s="21">
        <v>251</v>
      </c>
      <c r="F15" s="21">
        <v>250</v>
      </c>
      <c r="G15" s="21">
        <v>228</v>
      </c>
      <c r="H15" s="21">
        <v>233</v>
      </c>
      <c r="I15" s="21">
        <v>242</v>
      </c>
      <c r="J15" s="21">
        <v>253</v>
      </c>
      <c r="K15" s="21">
        <v>333</v>
      </c>
      <c r="L15" s="22"/>
      <c r="M15" s="15">
        <f t="shared" si="0"/>
        <v>31.074665515753129</v>
      </c>
    </row>
    <row r="16" spans="1:17" ht="24" customHeight="1" x14ac:dyDescent="0.25">
      <c r="A16" s="5"/>
      <c r="B16" s="13" t="str">
        <f>'50m'!B16</f>
        <v>USPEG 2</v>
      </c>
      <c r="C16" s="20">
        <v>269</v>
      </c>
      <c r="D16" s="21">
        <v>268</v>
      </c>
      <c r="E16" s="21">
        <v>256</v>
      </c>
      <c r="F16" s="21">
        <v>255</v>
      </c>
      <c r="G16" s="21">
        <v>260</v>
      </c>
      <c r="H16" s="21">
        <v>268</v>
      </c>
      <c r="I16" s="21">
        <v>248</v>
      </c>
      <c r="J16" s="21"/>
      <c r="K16" s="21"/>
      <c r="L16" s="22"/>
      <c r="M16" s="15">
        <f t="shared" si="0"/>
        <v>30.701754385964914</v>
      </c>
    </row>
    <row r="17" spans="1:13" ht="24" customHeight="1" x14ac:dyDescent="0.25">
      <c r="A17" s="5"/>
      <c r="B17" s="13" t="str">
        <f>'50m'!B17</f>
        <v>USCS</v>
      </c>
      <c r="C17" s="20">
        <v>294</v>
      </c>
      <c r="D17" s="21">
        <v>294</v>
      </c>
      <c r="E17" s="21">
        <v>257</v>
      </c>
      <c r="F17" s="21">
        <v>255</v>
      </c>
      <c r="G17" s="21">
        <v>254</v>
      </c>
      <c r="H17" s="21">
        <v>250</v>
      </c>
      <c r="I17" s="21">
        <v>257</v>
      </c>
      <c r="J17" s="21">
        <v>281</v>
      </c>
      <c r="K17" s="21">
        <v>278</v>
      </c>
      <c r="L17" s="22">
        <v>256</v>
      </c>
      <c r="M17" s="15">
        <f t="shared" si="0"/>
        <v>29.89536621823617</v>
      </c>
    </row>
  </sheetData>
  <mergeCells count="4">
    <mergeCell ref="A1:M1"/>
    <mergeCell ref="A2:B2"/>
    <mergeCell ref="O2:Q6"/>
    <mergeCell ref="A3:A1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7030A0"/>
  </sheetPr>
  <dimension ref="A1:Q17"/>
  <sheetViews>
    <sheetView topLeftCell="A2" zoomScale="75" zoomScaleNormal="75" workbookViewId="0">
      <selection activeCell="L7" sqref="L7"/>
    </sheetView>
  </sheetViews>
  <sheetFormatPr baseColWidth="10" defaultColWidth="10.5703125" defaultRowHeight="14.25" customHeight="1" x14ac:dyDescent="0.25"/>
  <cols>
    <col min="1" max="1" width="11.7109375" customWidth="1"/>
    <col min="2" max="2" width="19.7109375" customWidth="1"/>
    <col min="3" max="12" width="7.7109375" customWidth="1"/>
    <col min="13" max="13" width="19.7109375" customWidth="1"/>
  </cols>
  <sheetData>
    <row r="1" spans="1:17" ht="26.25" x14ac:dyDescent="0.4">
      <c r="A1" s="3" t="s">
        <v>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7" ht="31.5" customHeight="1" x14ac:dyDescent="0.25">
      <c r="A2" s="7" t="s">
        <v>1</v>
      </c>
      <c r="B2" s="7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1">
        <v>10</v>
      </c>
      <c r="M2" s="12" t="s">
        <v>2</v>
      </c>
      <c r="O2" s="6" t="s">
        <v>28</v>
      </c>
      <c r="P2" s="6"/>
      <c r="Q2" s="6"/>
    </row>
    <row r="3" spans="1:17" ht="24" customHeight="1" x14ac:dyDescent="0.25">
      <c r="A3" s="5" t="s">
        <v>4</v>
      </c>
      <c r="B3" s="13" t="str">
        <f>'50m'!B3</f>
        <v>SCO 1</v>
      </c>
      <c r="C3" s="20">
        <v>335</v>
      </c>
      <c r="D3" s="21">
        <v>370</v>
      </c>
      <c r="E3" s="21">
        <v>305</v>
      </c>
      <c r="F3" s="21">
        <v>305</v>
      </c>
      <c r="G3" s="21">
        <v>315</v>
      </c>
      <c r="H3" s="21">
        <v>300</v>
      </c>
      <c r="I3" s="21">
        <v>310</v>
      </c>
      <c r="J3" s="21">
        <v>300</v>
      </c>
      <c r="K3" s="21">
        <v>270</v>
      </c>
      <c r="L3" s="22">
        <v>360</v>
      </c>
      <c r="M3" s="15">
        <f t="shared" ref="M3:M17" si="0">AVERAGE(C3:L3)/10</f>
        <v>31.7</v>
      </c>
      <c r="O3" s="6"/>
      <c r="P3" s="6"/>
      <c r="Q3" s="6"/>
    </row>
    <row r="4" spans="1:17" ht="24" customHeight="1" x14ac:dyDescent="0.25">
      <c r="A4" s="5"/>
      <c r="B4" s="13" t="str">
        <f>'50m'!B4</f>
        <v>SCO 2</v>
      </c>
      <c r="C4" s="20">
        <v>230</v>
      </c>
      <c r="D4" s="21">
        <v>280</v>
      </c>
      <c r="E4" s="21">
        <v>270</v>
      </c>
      <c r="F4" s="21">
        <v>175</v>
      </c>
      <c r="G4" s="21">
        <v>250</v>
      </c>
      <c r="H4" s="21">
        <v>300</v>
      </c>
      <c r="I4" s="21">
        <v>370</v>
      </c>
      <c r="J4" s="21">
        <v>255</v>
      </c>
      <c r="K4" s="21">
        <v>240</v>
      </c>
      <c r="L4" s="22">
        <v>235</v>
      </c>
      <c r="M4" s="15">
        <f t="shared" si="0"/>
        <v>26.05</v>
      </c>
      <c r="O4" s="6"/>
      <c r="P4" s="6"/>
      <c r="Q4" s="6"/>
    </row>
    <row r="5" spans="1:17" ht="24" customHeight="1" x14ac:dyDescent="0.25">
      <c r="A5" s="5"/>
      <c r="B5" s="16" t="str">
        <f>'50m'!B5</f>
        <v>Sco 3</v>
      </c>
      <c r="C5" s="23"/>
      <c r="D5" s="24"/>
      <c r="E5" s="24"/>
      <c r="F5" s="24"/>
      <c r="G5" s="24"/>
      <c r="H5" s="24"/>
      <c r="I5" s="24"/>
      <c r="J5" s="24"/>
      <c r="K5" s="24"/>
      <c r="L5" s="25"/>
      <c r="M5" s="18" t="e">
        <f t="shared" si="0"/>
        <v>#DIV/0!</v>
      </c>
      <c r="O5" s="6"/>
      <c r="P5" s="6"/>
      <c r="Q5" s="6"/>
    </row>
    <row r="6" spans="1:17" ht="24" customHeight="1" x14ac:dyDescent="0.25">
      <c r="A6" s="5"/>
      <c r="B6" s="13" t="str">
        <f>'50m'!B6</f>
        <v>ACP</v>
      </c>
      <c r="C6" s="20">
        <v>210</v>
      </c>
      <c r="D6" s="21">
        <v>360</v>
      </c>
      <c r="E6" s="21">
        <v>260</v>
      </c>
      <c r="F6" s="21">
        <v>340</v>
      </c>
      <c r="G6" s="21">
        <v>300</v>
      </c>
      <c r="H6" s="21">
        <v>245</v>
      </c>
      <c r="I6" s="21">
        <v>375</v>
      </c>
      <c r="J6" s="21">
        <v>250</v>
      </c>
      <c r="K6" s="21">
        <v>340</v>
      </c>
      <c r="L6" s="22">
        <v>295</v>
      </c>
      <c r="M6" s="15">
        <f t="shared" si="0"/>
        <v>29.75</v>
      </c>
      <c r="O6" s="6"/>
      <c r="P6" s="6"/>
      <c r="Q6" s="6"/>
    </row>
    <row r="7" spans="1:17" ht="24" customHeight="1" x14ac:dyDescent="0.25">
      <c r="A7" s="5"/>
      <c r="B7" s="13" t="str">
        <f>'50m'!B7</f>
        <v>OM 1</v>
      </c>
      <c r="C7" s="20">
        <v>310</v>
      </c>
      <c r="D7" s="21">
        <v>320</v>
      </c>
      <c r="E7" s="21">
        <v>320</v>
      </c>
      <c r="F7" s="21">
        <v>350</v>
      </c>
      <c r="G7" s="21">
        <v>280</v>
      </c>
      <c r="H7" s="21">
        <v>320</v>
      </c>
      <c r="I7" s="21">
        <v>305</v>
      </c>
      <c r="J7" s="21">
        <v>260</v>
      </c>
      <c r="K7" s="21">
        <v>280</v>
      </c>
      <c r="L7" s="22">
        <v>300</v>
      </c>
      <c r="M7" s="15">
        <f t="shared" si="0"/>
        <v>30.45</v>
      </c>
      <c r="O7" s="19"/>
      <c r="P7" s="19"/>
      <c r="Q7" s="19"/>
    </row>
    <row r="8" spans="1:17" ht="24" customHeight="1" x14ac:dyDescent="0.25">
      <c r="A8" s="5"/>
      <c r="B8" s="13" t="str">
        <f>'50m'!B8</f>
        <v>OM 2</v>
      </c>
      <c r="C8" s="20">
        <v>280</v>
      </c>
      <c r="D8" s="21">
        <v>305</v>
      </c>
      <c r="E8" s="21">
        <v>265</v>
      </c>
      <c r="F8" s="21">
        <v>260</v>
      </c>
      <c r="G8" s="21">
        <v>265</v>
      </c>
      <c r="H8" s="21">
        <v>185</v>
      </c>
      <c r="I8" s="21">
        <v>290</v>
      </c>
      <c r="J8" s="21">
        <v>250</v>
      </c>
      <c r="K8" s="21">
        <v>200</v>
      </c>
      <c r="L8" s="22">
        <v>290</v>
      </c>
      <c r="M8" s="15">
        <f t="shared" si="0"/>
        <v>25.9</v>
      </c>
    </row>
    <row r="9" spans="1:17" ht="24" customHeight="1" x14ac:dyDescent="0.25">
      <c r="A9" s="5"/>
      <c r="B9" s="13" t="str">
        <f>'50m'!B9</f>
        <v>OM 3</v>
      </c>
      <c r="C9" s="20">
        <v>320</v>
      </c>
      <c r="D9" s="21">
        <v>270</v>
      </c>
      <c r="E9" s="21">
        <v>250</v>
      </c>
      <c r="F9" s="21">
        <v>210</v>
      </c>
      <c r="G9" s="21">
        <v>270</v>
      </c>
      <c r="H9" s="21">
        <v>340</v>
      </c>
      <c r="I9" s="21">
        <v>240</v>
      </c>
      <c r="J9" s="21">
        <v>230</v>
      </c>
      <c r="K9" s="21">
        <v>280</v>
      </c>
      <c r="L9" s="22">
        <v>250</v>
      </c>
      <c r="M9" s="15">
        <f t="shared" si="0"/>
        <v>26.6</v>
      </c>
    </row>
    <row r="10" spans="1:17" ht="24" customHeight="1" x14ac:dyDescent="0.25">
      <c r="A10" s="5"/>
      <c r="B10" s="13" t="str">
        <f>'50m'!B10</f>
        <v>SMUC 1</v>
      </c>
      <c r="C10" s="20">
        <v>290</v>
      </c>
      <c r="D10" s="21">
        <v>330</v>
      </c>
      <c r="E10" s="21">
        <v>310</v>
      </c>
      <c r="F10" s="21">
        <v>350</v>
      </c>
      <c r="G10" s="21">
        <v>354</v>
      </c>
      <c r="H10" s="21">
        <v>350</v>
      </c>
      <c r="I10" s="21">
        <v>355</v>
      </c>
      <c r="J10" s="21">
        <v>330</v>
      </c>
      <c r="K10" s="21">
        <v>355</v>
      </c>
      <c r="L10" s="22">
        <v>300</v>
      </c>
      <c r="M10" s="15">
        <f t="shared" si="0"/>
        <v>33.239999999999995</v>
      </c>
    </row>
    <row r="11" spans="1:17" ht="24" customHeight="1" x14ac:dyDescent="0.25">
      <c r="A11" s="5"/>
      <c r="B11" s="13" t="str">
        <f>'50m'!B11</f>
        <v>SMUC 2</v>
      </c>
      <c r="C11" s="20">
        <v>310</v>
      </c>
      <c r="D11" s="21">
        <v>345</v>
      </c>
      <c r="E11" s="21">
        <v>265</v>
      </c>
      <c r="F11" s="21">
        <v>320</v>
      </c>
      <c r="G11" s="21">
        <v>290</v>
      </c>
      <c r="H11" s="21">
        <v>270</v>
      </c>
      <c r="I11" s="21">
        <v>245</v>
      </c>
      <c r="J11" s="21">
        <v>300</v>
      </c>
      <c r="K11" s="21">
        <v>300</v>
      </c>
      <c r="L11" s="22">
        <v>300</v>
      </c>
      <c r="M11" s="15">
        <f t="shared" si="0"/>
        <v>29.45</v>
      </c>
    </row>
    <row r="12" spans="1:17" ht="24" customHeight="1" x14ac:dyDescent="0.25">
      <c r="A12" s="5"/>
      <c r="B12" s="13" t="str">
        <f>'50m'!B12</f>
        <v>ACC</v>
      </c>
      <c r="C12" s="20">
        <v>260</v>
      </c>
      <c r="D12" s="21">
        <v>340</v>
      </c>
      <c r="E12" s="21">
        <v>260</v>
      </c>
      <c r="F12" s="21">
        <v>270</v>
      </c>
      <c r="G12" s="21">
        <v>350</v>
      </c>
      <c r="H12" s="21">
        <v>270</v>
      </c>
      <c r="I12" s="21">
        <v>350</v>
      </c>
      <c r="J12" s="21">
        <v>290</v>
      </c>
      <c r="K12" s="21">
        <v>270</v>
      </c>
      <c r="L12" s="22">
        <v>280</v>
      </c>
      <c r="M12" s="15">
        <f t="shared" si="0"/>
        <v>29.4</v>
      </c>
    </row>
    <row r="13" spans="1:17" ht="24" customHeight="1" x14ac:dyDescent="0.25">
      <c r="A13" s="5"/>
      <c r="B13" s="13" t="str">
        <f>'50m'!B13</f>
        <v>MASSILIA</v>
      </c>
      <c r="C13" s="20">
        <v>295</v>
      </c>
      <c r="D13" s="21">
        <v>260</v>
      </c>
      <c r="E13" s="21">
        <v>280</v>
      </c>
      <c r="F13" s="21">
        <v>240</v>
      </c>
      <c r="G13" s="21">
        <v>300</v>
      </c>
      <c r="H13" s="21">
        <v>180</v>
      </c>
      <c r="I13" s="21">
        <v>370</v>
      </c>
      <c r="J13" s="21">
        <v>320</v>
      </c>
      <c r="K13" s="21">
        <v>320</v>
      </c>
      <c r="L13" s="22">
        <v>340</v>
      </c>
      <c r="M13" s="15">
        <f t="shared" si="0"/>
        <v>29.05</v>
      </c>
      <c r="N13">
        <v>180</v>
      </c>
    </row>
    <row r="14" spans="1:17" ht="24" customHeight="1" x14ac:dyDescent="0.25">
      <c r="A14" s="5"/>
      <c r="B14" s="16" t="str">
        <f>'50m'!B14</f>
        <v>UAVH</v>
      </c>
      <c r="C14" s="23"/>
      <c r="D14" s="24"/>
      <c r="E14" s="24"/>
      <c r="F14" s="24"/>
      <c r="G14" s="24"/>
      <c r="H14" s="24"/>
      <c r="I14" s="24"/>
      <c r="J14" s="24"/>
      <c r="K14" s="24"/>
      <c r="L14" s="25"/>
      <c r="M14" s="18" t="e">
        <f t="shared" si="0"/>
        <v>#DIV/0!</v>
      </c>
    </row>
    <row r="15" spans="1:17" ht="24" customHeight="1" x14ac:dyDescent="0.25">
      <c r="A15" s="5"/>
      <c r="B15" s="13" t="str">
        <f>'50m'!B15</f>
        <v>USPEG 1</v>
      </c>
      <c r="C15" s="20">
        <v>330</v>
      </c>
      <c r="D15" s="21">
        <v>270</v>
      </c>
      <c r="E15" s="21">
        <v>325</v>
      </c>
      <c r="F15" s="21">
        <v>345</v>
      </c>
      <c r="G15" s="21">
        <v>360</v>
      </c>
      <c r="H15" s="21">
        <v>340</v>
      </c>
      <c r="I15" s="21">
        <v>320</v>
      </c>
      <c r="J15" s="21">
        <v>328</v>
      </c>
      <c r="K15" s="21">
        <v>240</v>
      </c>
      <c r="L15" s="22"/>
      <c r="M15" s="15">
        <f t="shared" si="0"/>
        <v>31.755555555555553</v>
      </c>
    </row>
    <row r="16" spans="1:17" ht="24" customHeight="1" x14ac:dyDescent="0.25">
      <c r="A16" s="5"/>
      <c r="B16" s="13" t="str">
        <f>'50m'!B16</f>
        <v>USPEG 2</v>
      </c>
      <c r="C16" s="20">
        <v>340</v>
      </c>
      <c r="D16" s="21">
        <v>280</v>
      </c>
      <c r="E16" s="21">
        <v>300</v>
      </c>
      <c r="F16" s="21">
        <v>300</v>
      </c>
      <c r="G16" s="21">
        <v>180</v>
      </c>
      <c r="H16" s="21">
        <v>240</v>
      </c>
      <c r="I16" s="21">
        <v>280</v>
      </c>
      <c r="J16" s="21"/>
      <c r="K16" s="21"/>
      <c r="L16" s="22"/>
      <c r="M16" s="15">
        <f t="shared" si="0"/>
        <v>27.428571428571427</v>
      </c>
    </row>
    <row r="17" spans="1:13" ht="24" customHeight="1" x14ac:dyDescent="0.25">
      <c r="A17" s="5"/>
      <c r="B17" s="13" t="str">
        <f>'50m'!B17</f>
        <v>USCS</v>
      </c>
      <c r="C17" s="20">
        <v>310</v>
      </c>
      <c r="D17" s="21">
        <v>280</v>
      </c>
      <c r="E17" s="21">
        <v>295</v>
      </c>
      <c r="F17" s="21">
        <v>330</v>
      </c>
      <c r="G17" s="21">
        <v>260</v>
      </c>
      <c r="H17" s="21">
        <v>250</v>
      </c>
      <c r="I17" s="21">
        <v>280</v>
      </c>
      <c r="J17" s="21">
        <v>285</v>
      </c>
      <c r="K17" s="21">
        <v>330</v>
      </c>
      <c r="L17" s="22">
        <v>265</v>
      </c>
      <c r="M17" s="15">
        <f t="shared" si="0"/>
        <v>28.85</v>
      </c>
    </row>
  </sheetData>
  <mergeCells count="4">
    <mergeCell ref="A1:M1"/>
    <mergeCell ref="A2:B2"/>
    <mergeCell ref="O2:Q6"/>
    <mergeCell ref="A3:A1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Q17"/>
  <sheetViews>
    <sheetView topLeftCell="A2" zoomScale="75" zoomScaleNormal="75" workbookViewId="0">
      <selection activeCell="L18" sqref="L18"/>
    </sheetView>
  </sheetViews>
  <sheetFormatPr baseColWidth="10" defaultColWidth="10.5703125" defaultRowHeight="14.25" customHeight="1" x14ac:dyDescent="0.25"/>
  <cols>
    <col min="1" max="1" width="11.7109375" customWidth="1"/>
    <col min="2" max="2" width="19.7109375" customWidth="1"/>
    <col min="3" max="12" width="7.7109375" customWidth="1"/>
    <col min="13" max="13" width="19.7109375" customWidth="1"/>
  </cols>
  <sheetData>
    <row r="1" spans="1:17" ht="26.25" x14ac:dyDescent="0.4">
      <c r="A1" s="2" t="s">
        <v>29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7" ht="31.5" customHeight="1" x14ac:dyDescent="0.25">
      <c r="A2" s="7" t="s">
        <v>1</v>
      </c>
      <c r="B2" s="7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1">
        <v>10</v>
      </c>
      <c r="M2" s="12" t="s">
        <v>2</v>
      </c>
      <c r="O2" s="6" t="s">
        <v>30</v>
      </c>
      <c r="P2" s="6"/>
      <c r="Q2" s="6"/>
    </row>
    <row r="3" spans="1:17" ht="24" customHeight="1" x14ac:dyDescent="0.25">
      <c r="A3" s="5" t="s">
        <v>4</v>
      </c>
      <c r="B3" s="13" t="str">
        <f>'50m'!B3</f>
        <v>SCO 1</v>
      </c>
      <c r="C3" s="26">
        <v>4</v>
      </c>
      <c r="D3" s="27">
        <v>3</v>
      </c>
      <c r="E3" s="27">
        <v>5</v>
      </c>
      <c r="F3" s="27">
        <v>5</v>
      </c>
      <c r="G3" s="27">
        <v>4</v>
      </c>
      <c r="H3" s="27">
        <v>2</v>
      </c>
      <c r="I3" s="27">
        <v>4</v>
      </c>
      <c r="J3" s="27">
        <v>4</v>
      </c>
      <c r="K3" s="27">
        <v>2</v>
      </c>
      <c r="L3" s="28">
        <v>4</v>
      </c>
      <c r="M3" s="15">
        <f t="shared" ref="M3:M17" si="0">AVERAGE(C3:L3)*5</f>
        <v>18.5</v>
      </c>
      <c r="O3" s="6"/>
      <c r="P3" s="6"/>
      <c r="Q3" s="6"/>
    </row>
    <row r="4" spans="1:17" ht="24" customHeight="1" x14ac:dyDescent="0.25">
      <c r="A4" s="5"/>
      <c r="B4" s="13" t="str">
        <f>'50m'!B4</f>
        <v>SCO 2</v>
      </c>
      <c r="C4" s="26">
        <v>3</v>
      </c>
      <c r="D4" s="27">
        <v>2</v>
      </c>
      <c r="E4" s="27">
        <v>2</v>
      </c>
      <c r="F4" s="27">
        <v>2</v>
      </c>
      <c r="G4" s="27">
        <v>4</v>
      </c>
      <c r="H4" s="27">
        <v>4</v>
      </c>
      <c r="I4" s="27">
        <v>3</v>
      </c>
      <c r="J4" s="27">
        <v>3</v>
      </c>
      <c r="K4" s="27">
        <v>2</v>
      </c>
      <c r="L4" s="28">
        <v>2</v>
      </c>
      <c r="M4" s="15">
        <f t="shared" si="0"/>
        <v>13.5</v>
      </c>
      <c r="O4" s="6"/>
      <c r="P4" s="6"/>
      <c r="Q4" s="6"/>
    </row>
    <row r="5" spans="1:17" ht="24" customHeight="1" x14ac:dyDescent="0.25">
      <c r="A5" s="5"/>
      <c r="B5" s="16" t="str">
        <f>'50m'!B5</f>
        <v>Sco 3</v>
      </c>
      <c r="C5" s="29"/>
      <c r="D5" s="30"/>
      <c r="E5" s="30"/>
      <c r="F5" s="30"/>
      <c r="G5" s="30"/>
      <c r="H5" s="30"/>
      <c r="I5" s="30"/>
      <c r="J5" s="30"/>
      <c r="K5" s="30"/>
      <c r="L5" s="31"/>
      <c r="M5" s="18" t="e">
        <f t="shared" si="0"/>
        <v>#DIV/0!</v>
      </c>
      <c r="O5" s="6"/>
      <c r="P5" s="6"/>
      <c r="Q5" s="6"/>
    </row>
    <row r="6" spans="1:17" ht="24" customHeight="1" x14ac:dyDescent="0.25">
      <c r="A6" s="5"/>
      <c r="B6" s="13" t="str">
        <f>'50m'!B6</f>
        <v>ACP</v>
      </c>
      <c r="C6" s="26">
        <v>2</v>
      </c>
      <c r="D6" s="27">
        <v>3</v>
      </c>
      <c r="E6" s="27">
        <v>4</v>
      </c>
      <c r="F6" s="27">
        <v>3</v>
      </c>
      <c r="G6" s="27">
        <v>5</v>
      </c>
      <c r="H6" s="27">
        <v>2</v>
      </c>
      <c r="I6" s="27">
        <v>3</v>
      </c>
      <c r="J6" s="27">
        <v>4</v>
      </c>
      <c r="K6" s="27">
        <v>4</v>
      </c>
      <c r="L6" s="28">
        <v>4</v>
      </c>
      <c r="M6" s="15">
        <f t="shared" si="0"/>
        <v>17</v>
      </c>
      <c r="O6" s="6"/>
      <c r="P6" s="6"/>
      <c r="Q6" s="6"/>
    </row>
    <row r="7" spans="1:17" ht="24" customHeight="1" x14ac:dyDescent="0.25">
      <c r="A7" s="5"/>
      <c r="B7" s="13" t="str">
        <f>'50m'!B7</f>
        <v>OM 1</v>
      </c>
      <c r="C7" s="26">
        <v>6</v>
      </c>
      <c r="D7" s="27">
        <v>5</v>
      </c>
      <c r="E7" s="27">
        <v>7</v>
      </c>
      <c r="F7" s="27">
        <v>7</v>
      </c>
      <c r="G7" s="27">
        <v>5</v>
      </c>
      <c r="H7" s="27">
        <v>3</v>
      </c>
      <c r="I7" s="27">
        <v>4</v>
      </c>
      <c r="J7" s="27">
        <v>4</v>
      </c>
      <c r="K7" s="27">
        <v>4</v>
      </c>
      <c r="L7" s="28">
        <v>2</v>
      </c>
      <c r="M7" s="15">
        <f t="shared" si="0"/>
        <v>23.5</v>
      </c>
      <c r="O7" s="19"/>
      <c r="P7" s="19"/>
      <c r="Q7" s="19"/>
    </row>
    <row r="8" spans="1:17" ht="24" customHeight="1" x14ac:dyDescent="0.25">
      <c r="A8" s="5"/>
      <c r="B8" s="13" t="str">
        <f>'50m'!B8</f>
        <v>OM 2</v>
      </c>
      <c r="C8" s="26">
        <v>3</v>
      </c>
      <c r="D8" s="27">
        <v>4</v>
      </c>
      <c r="E8" s="27">
        <v>5</v>
      </c>
      <c r="F8" s="27">
        <v>3</v>
      </c>
      <c r="G8" s="27">
        <v>2</v>
      </c>
      <c r="H8" s="27">
        <v>1</v>
      </c>
      <c r="I8" s="27">
        <v>4</v>
      </c>
      <c r="J8" s="27">
        <v>2</v>
      </c>
      <c r="K8" s="27">
        <v>3</v>
      </c>
      <c r="L8" s="28">
        <v>3</v>
      </c>
      <c r="M8" s="15">
        <f t="shared" si="0"/>
        <v>15</v>
      </c>
    </row>
    <row r="9" spans="1:17" ht="24" customHeight="1" x14ac:dyDescent="0.25">
      <c r="A9" s="5"/>
      <c r="B9" s="13" t="str">
        <f>'50m'!B9</f>
        <v>OM 3</v>
      </c>
      <c r="C9" s="26">
        <v>6</v>
      </c>
      <c r="D9" s="27">
        <v>3</v>
      </c>
      <c r="E9" s="27">
        <v>3</v>
      </c>
      <c r="F9" s="27">
        <v>3</v>
      </c>
      <c r="G9" s="27">
        <v>7</v>
      </c>
      <c r="H9" s="27">
        <v>6</v>
      </c>
      <c r="I9" s="27">
        <v>3</v>
      </c>
      <c r="J9" s="27">
        <v>4</v>
      </c>
      <c r="K9" s="27">
        <v>2</v>
      </c>
      <c r="L9" s="28">
        <v>2</v>
      </c>
      <c r="M9" s="15">
        <f t="shared" si="0"/>
        <v>19.5</v>
      </c>
    </row>
    <row r="10" spans="1:17" ht="24" customHeight="1" x14ac:dyDescent="0.25">
      <c r="A10" s="5"/>
      <c r="B10" s="13" t="str">
        <f>'50m'!B10</f>
        <v>SMUC 1</v>
      </c>
      <c r="C10" s="26">
        <v>3</v>
      </c>
      <c r="D10" s="27">
        <v>4</v>
      </c>
      <c r="E10" s="27">
        <v>5</v>
      </c>
      <c r="F10" s="27">
        <v>2</v>
      </c>
      <c r="G10" s="27">
        <v>3</v>
      </c>
      <c r="H10" s="27">
        <v>4</v>
      </c>
      <c r="I10" s="27">
        <v>8</v>
      </c>
      <c r="J10" s="27">
        <v>4</v>
      </c>
      <c r="K10" s="27">
        <v>7</v>
      </c>
      <c r="L10" s="28">
        <v>4</v>
      </c>
      <c r="M10" s="15">
        <f t="shared" si="0"/>
        <v>22</v>
      </c>
    </row>
    <row r="11" spans="1:17" ht="24" customHeight="1" x14ac:dyDescent="0.25">
      <c r="A11" s="5"/>
      <c r="B11" s="13" t="str">
        <f>'50m'!B11</f>
        <v>SMUC 2</v>
      </c>
      <c r="C11" s="26">
        <v>2</v>
      </c>
      <c r="D11" s="27">
        <v>3</v>
      </c>
      <c r="E11" s="27">
        <v>3</v>
      </c>
      <c r="F11" s="27">
        <v>4</v>
      </c>
      <c r="G11" s="27">
        <v>4</v>
      </c>
      <c r="H11" s="27">
        <v>4</v>
      </c>
      <c r="I11" s="27">
        <v>3</v>
      </c>
      <c r="J11" s="27">
        <v>7</v>
      </c>
      <c r="K11" s="27">
        <v>4</v>
      </c>
      <c r="L11" s="28">
        <v>6</v>
      </c>
      <c r="M11" s="15">
        <f t="shared" si="0"/>
        <v>20</v>
      </c>
    </row>
    <row r="12" spans="1:17" ht="24" customHeight="1" x14ac:dyDescent="0.25">
      <c r="A12" s="5"/>
      <c r="B12" s="13" t="str">
        <f>'50m'!B12</f>
        <v>ACC</v>
      </c>
      <c r="C12" s="26">
        <v>3</v>
      </c>
      <c r="D12" s="27">
        <v>3</v>
      </c>
      <c r="E12" s="27">
        <v>2</v>
      </c>
      <c r="F12" s="27">
        <v>4</v>
      </c>
      <c r="G12" s="27">
        <v>6</v>
      </c>
      <c r="H12" s="27">
        <v>3</v>
      </c>
      <c r="I12" s="27">
        <v>7</v>
      </c>
      <c r="J12" s="27">
        <v>4</v>
      </c>
      <c r="K12" s="27">
        <v>4</v>
      </c>
      <c r="L12" s="28">
        <v>4</v>
      </c>
      <c r="M12" s="15">
        <f t="shared" si="0"/>
        <v>20</v>
      </c>
    </row>
    <row r="13" spans="1:17" ht="24" customHeight="1" x14ac:dyDescent="0.25">
      <c r="A13" s="5"/>
      <c r="B13" s="13" t="str">
        <f>'50m'!B13</f>
        <v>MASSILIA</v>
      </c>
      <c r="C13" s="26">
        <v>6</v>
      </c>
      <c r="D13" s="27">
        <v>2</v>
      </c>
      <c r="E13" s="27">
        <v>3</v>
      </c>
      <c r="F13" s="27">
        <v>2</v>
      </c>
      <c r="G13" s="27">
        <v>5</v>
      </c>
      <c r="H13" s="27">
        <v>5</v>
      </c>
      <c r="I13" s="27">
        <v>7</v>
      </c>
      <c r="J13" s="27">
        <v>3</v>
      </c>
      <c r="K13" s="27">
        <v>3</v>
      </c>
      <c r="L13" s="28">
        <v>4</v>
      </c>
      <c r="M13" s="15">
        <f t="shared" si="0"/>
        <v>20</v>
      </c>
      <c r="N13">
        <v>2</v>
      </c>
      <c r="O13">
        <v>3</v>
      </c>
    </row>
    <row r="14" spans="1:17" ht="24" customHeight="1" x14ac:dyDescent="0.25">
      <c r="A14" s="5"/>
      <c r="B14" s="16" t="str">
        <f>'50m'!B14</f>
        <v>UAVH</v>
      </c>
      <c r="C14" s="29"/>
      <c r="D14" s="30"/>
      <c r="E14" s="30"/>
      <c r="F14" s="30"/>
      <c r="G14" s="30"/>
      <c r="H14" s="30"/>
      <c r="I14" s="30"/>
      <c r="J14" s="30"/>
      <c r="K14" s="30"/>
      <c r="L14" s="31"/>
      <c r="M14" s="18" t="e">
        <f t="shared" si="0"/>
        <v>#DIV/0!</v>
      </c>
    </row>
    <row r="15" spans="1:17" ht="24" customHeight="1" x14ac:dyDescent="0.25">
      <c r="A15" s="5"/>
      <c r="B15" s="13" t="str">
        <f>'50m'!B15</f>
        <v>USPEG 1</v>
      </c>
      <c r="C15" s="26">
        <v>5</v>
      </c>
      <c r="D15" s="27">
        <v>3</v>
      </c>
      <c r="E15" s="27">
        <v>3</v>
      </c>
      <c r="F15" s="27">
        <v>5</v>
      </c>
      <c r="G15" s="27">
        <v>7</v>
      </c>
      <c r="H15" s="27">
        <v>8</v>
      </c>
      <c r="I15" s="27">
        <v>5</v>
      </c>
      <c r="J15" s="27">
        <v>2</v>
      </c>
      <c r="K15" s="27">
        <v>2</v>
      </c>
      <c r="L15" s="28"/>
      <c r="M15" s="15">
        <f t="shared" si="0"/>
        <v>22.222222222222221</v>
      </c>
    </row>
    <row r="16" spans="1:17" ht="24" customHeight="1" x14ac:dyDescent="0.25">
      <c r="A16" s="5"/>
      <c r="B16" s="13" t="str">
        <f>'50m'!B16</f>
        <v>USPEG 2</v>
      </c>
      <c r="C16" s="26">
        <v>5</v>
      </c>
      <c r="D16" s="27">
        <v>4</v>
      </c>
      <c r="E16" s="27">
        <v>4</v>
      </c>
      <c r="F16" s="27">
        <v>4</v>
      </c>
      <c r="G16" s="27">
        <v>1</v>
      </c>
      <c r="H16" s="27">
        <v>4</v>
      </c>
      <c r="I16" s="27">
        <v>4</v>
      </c>
      <c r="J16" s="27"/>
      <c r="K16" s="27"/>
      <c r="L16" s="28"/>
      <c r="M16" s="15">
        <f t="shared" si="0"/>
        <v>18.571428571428573</v>
      </c>
    </row>
    <row r="17" spans="1:13" ht="24" customHeight="1" x14ac:dyDescent="0.25">
      <c r="A17" s="5"/>
      <c r="B17" s="13" t="str">
        <f>'50m'!B17</f>
        <v>USCS</v>
      </c>
      <c r="C17" s="26">
        <v>4</v>
      </c>
      <c r="D17" s="27">
        <v>3</v>
      </c>
      <c r="E17" s="27">
        <v>5</v>
      </c>
      <c r="F17" s="27">
        <v>4</v>
      </c>
      <c r="G17" s="27">
        <v>4</v>
      </c>
      <c r="H17" s="27">
        <v>4</v>
      </c>
      <c r="I17" s="27">
        <v>5</v>
      </c>
      <c r="J17" s="27">
        <v>3</v>
      </c>
      <c r="K17" s="27">
        <v>4</v>
      </c>
      <c r="L17" s="28">
        <v>5</v>
      </c>
      <c r="M17" s="15">
        <f t="shared" si="0"/>
        <v>20.5</v>
      </c>
    </row>
  </sheetData>
  <mergeCells count="4">
    <mergeCell ref="A1:M1"/>
    <mergeCell ref="A2:B2"/>
    <mergeCell ref="O2:Q6"/>
    <mergeCell ref="A3:A1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Q17"/>
  <sheetViews>
    <sheetView zoomScale="75" zoomScaleNormal="75" workbookViewId="0">
      <selection activeCell="L5" sqref="L5"/>
    </sheetView>
  </sheetViews>
  <sheetFormatPr baseColWidth="10" defaultColWidth="10.5703125" defaultRowHeight="14.25" customHeight="1" x14ac:dyDescent="0.25"/>
  <cols>
    <col min="1" max="1" width="11.7109375" customWidth="1"/>
    <col min="2" max="2" width="19.7109375" customWidth="1"/>
    <col min="3" max="12" width="7.7109375" customWidth="1"/>
    <col min="13" max="13" width="19.7109375" customWidth="1"/>
  </cols>
  <sheetData>
    <row r="1" spans="1:17" ht="26.25" x14ac:dyDescent="0.4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7" ht="31.5" customHeight="1" x14ac:dyDescent="0.25">
      <c r="A2" s="7" t="s">
        <v>1</v>
      </c>
      <c r="B2" s="7"/>
      <c r="C2" s="10">
        <v>1</v>
      </c>
      <c r="D2" s="10">
        <v>2</v>
      </c>
      <c r="E2" s="10">
        <v>3</v>
      </c>
      <c r="F2" s="10">
        <v>4</v>
      </c>
      <c r="G2" s="10">
        <v>5</v>
      </c>
      <c r="H2" s="10">
        <v>6</v>
      </c>
      <c r="I2" s="10">
        <v>7</v>
      </c>
      <c r="J2" s="10">
        <v>8</v>
      </c>
      <c r="K2" s="10">
        <v>9</v>
      </c>
      <c r="L2" s="11">
        <v>10</v>
      </c>
      <c r="M2" s="12" t="s">
        <v>2</v>
      </c>
      <c r="O2" s="6" t="s">
        <v>32</v>
      </c>
      <c r="P2" s="6"/>
      <c r="Q2" s="6"/>
    </row>
    <row r="3" spans="1:17" ht="24" customHeight="1" x14ac:dyDescent="0.25">
      <c r="A3" s="5" t="s">
        <v>4</v>
      </c>
      <c r="B3" s="13" t="str">
        <f>'50m'!B3</f>
        <v>SCO 1</v>
      </c>
      <c r="C3" s="14">
        <v>470</v>
      </c>
      <c r="D3" s="32">
        <v>400</v>
      </c>
      <c r="E3" s="32">
        <v>490</v>
      </c>
      <c r="F3" s="32">
        <v>480</v>
      </c>
      <c r="G3" s="32">
        <v>470</v>
      </c>
      <c r="H3" s="32">
        <v>400</v>
      </c>
      <c r="I3" s="32">
        <v>360</v>
      </c>
      <c r="J3" s="32">
        <v>480</v>
      </c>
      <c r="K3" s="32">
        <v>375</v>
      </c>
      <c r="L3" s="33">
        <v>570</v>
      </c>
      <c r="M3" s="15">
        <f t="shared" ref="M3:M17" si="0">AVERAGE(C3:L3)/25</f>
        <v>17.98</v>
      </c>
      <c r="O3" s="6"/>
      <c r="P3" s="6"/>
      <c r="Q3" s="6"/>
    </row>
    <row r="4" spans="1:17" ht="24" customHeight="1" x14ac:dyDescent="0.25">
      <c r="A4" s="5"/>
      <c r="B4" s="13" t="str">
        <f>'50m'!B4</f>
        <v>SCO 2</v>
      </c>
      <c r="C4" s="14">
        <v>420</v>
      </c>
      <c r="D4" s="32">
        <v>455</v>
      </c>
      <c r="E4" s="32">
        <v>310</v>
      </c>
      <c r="F4" s="32">
        <v>340</v>
      </c>
      <c r="G4" s="32">
        <v>470</v>
      </c>
      <c r="H4" s="32">
        <v>380</v>
      </c>
      <c r="I4" s="32">
        <v>415</v>
      </c>
      <c r="J4" s="32">
        <v>390</v>
      </c>
      <c r="K4" s="32">
        <v>470</v>
      </c>
      <c r="L4" s="33">
        <v>315</v>
      </c>
      <c r="M4" s="15">
        <f t="shared" si="0"/>
        <v>15.86</v>
      </c>
      <c r="O4" s="6"/>
      <c r="P4" s="6"/>
      <c r="Q4" s="6"/>
    </row>
    <row r="5" spans="1:17" ht="24" customHeight="1" x14ac:dyDescent="0.25">
      <c r="A5" s="5"/>
      <c r="B5" s="16" t="str">
        <f>'50m'!B5</f>
        <v>Sco 3</v>
      </c>
      <c r="C5" s="17"/>
      <c r="D5" s="34"/>
      <c r="E5" s="34"/>
      <c r="F5" s="34"/>
      <c r="G5" s="34"/>
      <c r="H5" s="34"/>
      <c r="I5" s="34"/>
      <c r="J5" s="34"/>
      <c r="K5" s="34"/>
      <c r="L5" s="35"/>
      <c r="M5" s="18" t="e">
        <f t="shared" si="0"/>
        <v>#DIV/0!</v>
      </c>
      <c r="O5" s="6"/>
      <c r="P5" s="6"/>
      <c r="Q5" s="6"/>
    </row>
    <row r="6" spans="1:17" ht="24" customHeight="1" x14ac:dyDescent="0.25">
      <c r="A6" s="5"/>
      <c r="B6" s="13" t="str">
        <f>'50m'!B6</f>
        <v>ACP</v>
      </c>
      <c r="C6" s="14">
        <v>537</v>
      </c>
      <c r="D6" s="32">
        <v>533</v>
      </c>
      <c r="E6" s="32">
        <v>440</v>
      </c>
      <c r="F6" s="32">
        <v>545</v>
      </c>
      <c r="G6" s="32">
        <v>620</v>
      </c>
      <c r="H6" s="32">
        <v>550</v>
      </c>
      <c r="I6" s="32">
        <v>485</v>
      </c>
      <c r="J6" s="32">
        <v>415</v>
      </c>
      <c r="K6" s="32">
        <v>560</v>
      </c>
      <c r="L6" s="33">
        <v>640</v>
      </c>
      <c r="M6" s="15">
        <f t="shared" si="0"/>
        <v>21.3</v>
      </c>
      <c r="O6" s="6"/>
      <c r="P6" s="6"/>
      <c r="Q6" s="6"/>
    </row>
    <row r="7" spans="1:17" ht="24" customHeight="1" x14ac:dyDescent="0.25">
      <c r="A7" s="5"/>
      <c r="B7" s="13" t="str">
        <f>'50m'!B7</f>
        <v>OM 1</v>
      </c>
      <c r="C7" s="14">
        <v>590</v>
      </c>
      <c r="D7" s="32">
        <v>480</v>
      </c>
      <c r="E7" s="32">
        <v>600</v>
      </c>
      <c r="F7" s="32">
        <v>610</v>
      </c>
      <c r="G7" s="32">
        <v>460</v>
      </c>
      <c r="H7" s="32">
        <v>500</v>
      </c>
      <c r="I7" s="32">
        <v>475</v>
      </c>
      <c r="J7" s="32">
        <v>450</v>
      </c>
      <c r="K7" s="32">
        <v>440</v>
      </c>
      <c r="L7" s="33">
        <v>330</v>
      </c>
      <c r="M7" s="15">
        <f t="shared" si="0"/>
        <v>19.739999999999998</v>
      </c>
      <c r="O7" s="19"/>
      <c r="P7" s="19"/>
      <c r="Q7" s="19"/>
    </row>
    <row r="8" spans="1:17" ht="24" customHeight="1" x14ac:dyDescent="0.25">
      <c r="A8" s="5"/>
      <c r="B8" s="13" t="str">
        <f>'50m'!B8</f>
        <v>OM 2</v>
      </c>
      <c r="C8" s="14">
        <v>440</v>
      </c>
      <c r="D8" s="32">
        <v>510</v>
      </c>
      <c r="E8" s="32">
        <v>540</v>
      </c>
      <c r="F8" s="32">
        <v>460</v>
      </c>
      <c r="G8" s="32">
        <v>530</v>
      </c>
      <c r="H8" s="32">
        <v>340</v>
      </c>
      <c r="I8" s="32">
        <v>550</v>
      </c>
      <c r="J8" s="32">
        <v>340</v>
      </c>
      <c r="K8" s="32">
        <v>370</v>
      </c>
      <c r="L8" s="33">
        <v>390</v>
      </c>
      <c r="M8" s="15">
        <f t="shared" si="0"/>
        <v>17.88</v>
      </c>
    </row>
    <row r="9" spans="1:17" ht="24" customHeight="1" x14ac:dyDescent="0.25">
      <c r="A9" s="5"/>
      <c r="B9" s="13" t="str">
        <f>'50m'!B9</f>
        <v>OM 3</v>
      </c>
      <c r="C9" s="14">
        <v>540</v>
      </c>
      <c r="D9" s="32">
        <v>470</v>
      </c>
      <c r="E9" s="32">
        <v>380</v>
      </c>
      <c r="F9" s="32">
        <v>570</v>
      </c>
      <c r="G9" s="32">
        <v>440</v>
      </c>
      <c r="H9" s="32">
        <v>670</v>
      </c>
      <c r="I9" s="32">
        <v>340</v>
      </c>
      <c r="J9" s="32">
        <v>460</v>
      </c>
      <c r="K9" s="32">
        <v>420</v>
      </c>
      <c r="L9" s="33">
        <v>420</v>
      </c>
      <c r="M9" s="15">
        <f t="shared" si="0"/>
        <v>18.84</v>
      </c>
    </row>
    <row r="10" spans="1:17" ht="24" customHeight="1" x14ac:dyDescent="0.25">
      <c r="A10" s="5"/>
      <c r="B10" s="13" t="str">
        <f>'50m'!B10</f>
        <v>SMUC 1</v>
      </c>
      <c r="C10" s="14">
        <v>430</v>
      </c>
      <c r="D10" s="32">
        <v>570</v>
      </c>
      <c r="E10" s="32">
        <v>520</v>
      </c>
      <c r="F10" s="32">
        <v>410</v>
      </c>
      <c r="G10" s="32">
        <v>440</v>
      </c>
      <c r="H10" s="32">
        <v>640</v>
      </c>
      <c r="I10" s="32">
        <v>670</v>
      </c>
      <c r="J10" s="32">
        <v>490</v>
      </c>
      <c r="K10" s="32">
        <v>490</v>
      </c>
      <c r="L10" s="33">
        <v>570</v>
      </c>
      <c r="M10" s="15">
        <f t="shared" si="0"/>
        <v>20.92</v>
      </c>
    </row>
    <row r="11" spans="1:17" ht="24" customHeight="1" x14ac:dyDescent="0.25">
      <c r="A11" s="5"/>
      <c r="B11" s="13" t="str">
        <f>'50m'!B11</f>
        <v>SMUC 2</v>
      </c>
      <c r="C11" s="14">
        <v>416</v>
      </c>
      <c r="D11" s="32">
        <v>545</v>
      </c>
      <c r="E11" s="32">
        <v>360</v>
      </c>
      <c r="F11" s="32">
        <v>520</v>
      </c>
      <c r="G11" s="32">
        <v>490</v>
      </c>
      <c r="H11" s="32">
        <v>740</v>
      </c>
      <c r="I11" s="32">
        <v>440</v>
      </c>
      <c r="J11" s="32">
        <v>480</v>
      </c>
      <c r="K11" s="32">
        <v>420</v>
      </c>
      <c r="L11" s="33">
        <v>500</v>
      </c>
      <c r="M11" s="15">
        <f t="shared" si="0"/>
        <v>19.644000000000002</v>
      </c>
    </row>
    <row r="12" spans="1:17" ht="24" customHeight="1" x14ac:dyDescent="0.25">
      <c r="A12" s="5"/>
      <c r="B12" s="13" t="str">
        <f>'50m'!B12</f>
        <v>ACC</v>
      </c>
      <c r="C12" s="14">
        <v>370</v>
      </c>
      <c r="D12" s="32">
        <v>600</v>
      </c>
      <c r="E12" s="32">
        <v>337</v>
      </c>
      <c r="F12" s="32">
        <v>490</v>
      </c>
      <c r="G12" s="32">
        <v>600</v>
      </c>
      <c r="H12" s="32">
        <v>410</v>
      </c>
      <c r="I12" s="32">
        <v>680</v>
      </c>
      <c r="J12" s="32">
        <v>500</v>
      </c>
      <c r="K12" s="32">
        <v>490</v>
      </c>
      <c r="L12" s="33">
        <v>647</v>
      </c>
      <c r="M12" s="15">
        <f t="shared" si="0"/>
        <v>20.495999999999999</v>
      </c>
    </row>
    <row r="13" spans="1:17" ht="24" customHeight="1" x14ac:dyDescent="0.25">
      <c r="A13" s="5"/>
      <c r="B13" s="13" t="str">
        <f>'50m'!B13</f>
        <v>MASSILIA</v>
      </c>
      <c r="C13" s="14">
        <v>560</v>
      </c>
      <c r="D13" s="32">
        <v>500</v>
      </c>
      <c r="E13" s="32">
        <v>410</v>
      </c>
      <c r="F13" s="32">
        <v>340</v>
      </c>
      <c r="G13" s="32">
        <v>510</v>
      </c>
      <c r="H13" s="32">
        <v>360</v>
      </c>
      <c r="I13" s="32">
        <v>690</v>
      </c>
      <c r="J13" s="32">
        <v>510</v>
      </c>
      <c r="K13" s="32">
        <v>520</v>
      </c>
      <c r="L13" s="33">
        <v>440</v>
      </c>
      <c r="M13" s="15">
        <f t="shared" si="0"/>
        <v>19.36</v>
      </c>
      <c r="N13">
        <v>510</v>
      </c>
      <c r="O13">
        <v>440</v>
      </c>
    </row>
    <row r="14" spans="1:17" ht="24" customHeight="1" x14ac:dyDescent="0.25">
      <c r="A14" s="5"/>
      <c r="B14" s="16" t="str">
        <f>'50m'!B14</f>
        <v>UAVH</v>
      </c>
      <c r="C14" s="17"/>
      <c r="D14" s="34"/>
      <c r="E14" s="34"/>
      <c r="F14" s="34"/>
      <c r="G14" s="34"/>
      <c r="H14" s="34"/>
      <c r="I14" s="34"/>
      <c r="J14" s="34"/>
      <c r="K14" s="34"/>
      <c r="L14" s="35"/>
      <c r="M14" s="18" t="e">
        <f t="shared" si="0"/>
        <v>#DIV/0!</v>
      </c>
    </row>
    <row r="15" spans="1:17" ht="24" customHeight="1" x14ac:dyDescent="0.25">
      <c r="A15" s="5"/>
      <c r="B15" s="13" t="str">
        <f>'50m'!B15</f>
        <v>USPEG 1</v>
      </c>
      <c r="C15" s="14">
        <v>740</v>
      </c>
      <c r="D15" s="32">
        <v>420</v>
      </c>
      <c r="E15" s="32">
        <v>530</v>
      </c>
      <c r="F15" s="32">
        <v>620</v>
      </c>
      <c r="G15" s="32">
        <v>640</v>
      </c>
      <c r="H15" s="32">
        <v>560</v>
      </c>
      <c r="I15" s="32">
        <v>570</v>
      </c>
      <c r="J15" s="32">
        <v>390</v>
      </c>
      <c r="K15" s="32">
        <v>380</v>
      </c>
      <c r="L15" s="33"/>
      <c r="M15" s="15">
        <f t="shared" si="0"/>
        <v>21.555555555555557</v>
      </c>
    </row>
    <row r="16" spans="1:17" ht="24" customHeight="1" x14ac:dyDescent="0.25">
      <c r="A16" s="5"/>
      <c r="B16" s="13" t="str">
        <f>'50m'!B16</f>
        <v>USPEG 2</v>
      </c>
      <c r="C16" s="14">
        <v>470</v>
      </c>
      <c r="D16" s="32">
        <v>460</v>
      </c>
      <c r="E16" s="32">
        <v>390</v>
      </c>
      <c r="F16" s="32">
        <v>410</v>
      </c>
      <c r="G16" s="32">
        <v>260</v>
      </c>
      <c r="H16" s="32">
        <v>360</v>
      </c>
      <c r="I16" s="32">
        <v>490</v>
      </c>
      <c r="J16" s="32"/>
      <c r="K16" s="32"/>
      <c r="L16" s="33"/>
      <c r="M16" s="15">
        <f t="shared" si="0"/>
        <v>16.228571428571428</v>
      </c>
    </row>
    <row r="17" spans="1:13" ht="24" customHeight="1" x14ac:dyDescent="0.25">
      <c r="A17" s="5"/>
      <c r="B17" s="13" t="str">
        <f>'50m'!B17</f>
        <v>USCS</v>
      </c>
      <c r="C17" s="14">
        <v>510</v>
      </c>
      <c r="D17" s="32">
        <v>310</v>
      </c>
      <c r="E17" s="32">
        <v>460</v>
      </c>
      <c r="F17" s="32">
        <v>510</v>
      </c>
      <c r="G17" s="32">
        <v>390</v>
      </c>
      <c r="H17" s="32">
        <v>680</v>
      </c>
      <c r="I17" s="32">
        <v>490</v>
      </c>
      <c r="J17" s="32">
        <v>670</v>
      </c>
      <c r="K17" s="32">
        <v>490</v>
      </c>
      <c r="L17" s="33">
        <v>640</v>
      </c>
      <c r="M17" s="15">
        <f t="shared" si="0"/>
        <v>20.6</v>
      </c>
    </row>
  </sheetData>
  <mergeCells count="4">
    <mergeCell ref="A1:M1"/>
    <mergeCell ref="A2:B2"/>
    <mergeCell ref="O2:Q6"/>
    <mergeCell ref="A3:A17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808080"/>
  </sheetPr>
  <dimension ref="A1:G17"/>
  <sheetViews>
    <sheetView tabSelected="1" zoomScale="75" zoomScaleNormal="75" workbookViewId="0">
      <selection activeCell="I18" sqref="I18"/>
    </sheetView>
  </sheetViews>
  <sheetFormatPr baseColWidth="10" defaultColWidth="10.5703125" defaultRowHeight="14.25" customHeight="1" x14ac:dyDescent="0.25"/>
  <cols>
    <col min="1" max="1" width="19.7109375" customWidth="1"/>
    <col min="2" max="6" width="15.42578125" customWidth="1"/>
    <col min="7" max="7" width="23.85546875" customWidth="1"/>
  </cols>
  <sheetData>
    <row r="1" spans="1:7" ht="26.25" x14ac:dyDescent="0.4">
      <c r="A1" s="9"/>
      <c r="B1" s="9"/>
      <c r="C1" s="9"/>
      <c r="D1" s="9"/>
      <c r="E1" s="9"/>
      <c r="F1" s="9"/>
      <c r="G1" s="9"/>
    </row>
    <row r="2" spans="1:7" ht="31.5" customHeight="1" x14ac:dyDescent="0.25">
      <c r="A2" s="36" t="s">
        <v>33</v>
      </c>
      <c r="B2" s="37" t="s">
        <v>0</v>
      </c>
      <c r="C2" s="38" t="s">
        <v>20</v>
      </c>
      <c r="D2" s="38" t="s">
        <v>34</v>
      </c>
      <c r="E2" s="38" t="s">
        <v>35</v>
      </c>
      <c r="F2" s="39" t="s">
        <v>36</v>
      </c>
      <c r="G2" s="40" t="s">
        <v>37</v>
      </c>
    </row>
    <row r="3" spans="1:7" ht="24" customHeight="1" x14ac:dyDescent="0.25">
      <c r="A3" s="41" t="s">
        <v>6</v>
      </c>
      <c r="B3" s="42">
        <f>'50m'!M4</f>
        <v>29.341447511410564</v>
      </c>
      <c r="C3" s="43">
        <f>'1000m'!M4</f>
        <v>24.20574886535552</v>
      </c>
      <c r="D3" s="43">
        <f>Longueur!M4</f>
        <v>26.05</v>
      </c>
      <c r="E3" s="43">
        <f>Vortex!M4</f>
        <v>13.5</v>
      </c>
      <c r="F3" s="44">
        <f>Poids!M4</f>
        <v>15.86</v>
      </c>
      <c r="G3" s="45">
        <f t="shared" ref="G3:G17" si="0">SUM(B3:F3)</f>
        <v>108.95719637676608</v>
      </c>
    </row>
    <row r="4" spans="1:7" ht="24" customHeight="1" x14ac:dyDescent="0.25">
      <c r="A4" s="41" t="s">
        <v>10</v>
      </c>
      <c r="B4" s="42">
        <f>'50m'!M8</f>
        <v>30.033370411568409</v>
      </c>
      <c r="C4" s="43">
        <f>'1000m'!M8</f>
        <v>29.304029304029303</v>
      </c>
      <c r="D4" s="43">
        <f>Longueur!M8</f>
        <v>25.9</v>
      </c>
      <c r="E4" s="43">
        <f>Vortex!M8</f>
        <v>15</v>
      </c>
      <c r="F4" s="44">
        <f>Poids!M8</f>
        <v>17.88</v>
      </c>
      <c r="G4" s="45">
        <f t="shared" si="0"/>
        <v>118.11739971559771</v>
      </c>
    </row>
    <row r="5" spans="1:7" ht="24" customHeight="1" x14ac:dyDescent="0.25">
      <c r="A5" s="41" t="s">
        <v>18</v>
      </c>
      <c r="B5" s="42">
        <f>'50m'!M16</f>
        <v>29.595991230817418</v>
      </c>
      <c r="C5" s="43">
        <f>'1000m'!M16</f>
        <v>30.701754385964914</v>
      </c>
      <c r="D5" s="43">
        <f>Longueur!M16</f>
        <v>27.428571428571427</v>
      </c>
      <c r="E5" s="43">
        <f>Vortex!M16</f>
        <v>18.571428571428573</v>
      </c>
      <c r="F5" s="44">
        <f>Poids!M16</f>
        <v>16.228571428571428</v>
      </c>
      <c r="G5" s="45">
        <f t="shared" si="0"/>
        <v>122.52631704535376</v>
      </c>
    </row>
    <row r="6" spans="1:7" ht="24" customHeight="1" x14ac:dyDescent="0.25">
      <c r="A6" s="41" t="s">
        <v>8</v>
      </c>
      <c r="B6" s="42">
        <f>'50m'!M6</f>
        <v>30.083565459610028</v>
      </c>
      <c r="C6" s="43">
        <f>'1000m'!M6</f>
        <v>25.445292620865143</v>
      </c>
      <c r="D6" s="43">
        <f>Longueur!M6</f>
        <v>29.75</v>
      </c>
      <c r="E6" s="43">
        <f>Vortex!M6</f>
        <v>17</v>
      </c>
      <c r="F6" s="44">
        <f>Poids!M6</f>
        <v>21.3</v>
      </c>
      <c r="G6" s="45">
        <f t="shared" si="0"/>
        <v>123.57885808047517</v>
      </c>
    </row>
    <row r="7" spans="1:7" ht="24" customHeight="1" x14ac:dyDescent="0.25">
      <c r="A7" s="41" t="s">
        <v>11</v>
      </c>
      <c r="B7" s="42">
        <f>'50m'!M9</f>
        <v>30.043396016468233</v>
      </c>
      <c r="C7" s="43">
        <f>'1000m'!M9</f>
        <v>29.717682020802378</v>
      </c>
      <c r="D7" s="43">
        <f>Longueur!M9</f>
        <v>26.6</v>
      </c>
      <c r="E7" s="43">
        <f>Vortex!M9</f>
        <v>19.5</v>
      </c>
      <c r="F7" s="44">
        <f>Poids!M9</f>
        <v>18.84</v>
      </c>
      <c r="G7" s="45">
        <f t="shared" si="0"/>
        <v>124.70107803727061</v>
      </c>
    </row>
    <row r="8" spans="1:7" ht="24" customHeight="1" x14ac:dyDescent="0.25">
      <c r="A8" s="41" t="s">
        <v>14</v>
      </c>
      <c r="B8" s="42">
        <f>'50m'!M12</f>
        <v>30.056773906267392</v>
      </c>
      <c r="C8" s="43">
        <f>'1000m'!M12</f>
        <v>27.345233573870111</v>
      </c>
      <c r="D8" s="43">
        <f>Longueur!M12</f>
        <v>29.4</v>
      </c>
      <c r="E8" s="43">
        <f>Vortex!M12</f>
        <v>20</v>
      </c>
      <c r="F8" s="44">
        <f>Poids!M12</f>
        <v>20.495999999999999</v>
      </c>
      <c r="G8" s="45">
        <f t="shared" si="0"/>
        <v>127.29800748013749</v>
      </c>
    </row>
    <row r="9" spans="1:7" ht="24" customHeight="1" x14ac:dyDescent="0.25">
      <c r="A9" s="46" t="s">
        <v>38</v>
      </c>
      <c r="B9" s="42">
        <f>'50m'!M17</f>
        <v>30.860669790833235</v>
      </c>
      <c r="C9" s="43">
        <f>'1000m'!M17</f>
        <v>29.89536621823617</v>
      </c>
      <c r="D9" s="43">
        <f>Longueur!M17</f>
        <v>28.85</v>
      </c>
      <c r="E9" s="43">
        <f>Vortex!M17</f>
        <v>20.5</v>
      </c>
      <c r="F9" s="44">
        <f>Poids!M17</f>
        <v>20.6</v>
      </c>
      <c r="G9" s="45">
        <f t="shared" si="0"/>
        <v>130.70603600906941</v>
      </c>
    </row>
    <row r="10" spans="1:7" ht="24" customHeight="1" x14ac:dyDescent="0.25">
      <c r="A10" s="41" t="s">
        <v>13</v>
      </c>
      <c r="B10" s="42">
        <f>'50m'!M11</f>
        <v>30.835998172681588</v>
      </c>
      <c r="C10" s="43">
        <f>'1000m'!M11</f>
        <v>30.995738086013169</v>
      </c>
      <c r="D10" s="43">
        <f>Longueur!M11</f>
        <v>29.45</v>
      </c>
      <c r="E10" s="43">
        <f>Vortex!M11</f>
        <v>20</v>
      </c>
      <c r="F10" s="44">
        <f>Poids!M11</f>
        <v>19.644000000000002</v>
      </c>
      <c r="G10" s="45">
        <f t="shared" si="0"/>
        <v>130.92573625869477</v>
      </c>
    </row>
    <row r="11" spans="1:7" ht="24" customHeight="1" x14ac:dyDescent="0.25">
      <c r="A11" s="41" t="s">
        <v>5</v>
      </c>
      <c r="B11" s="42">
        <f>'50m'!M3</f>
        <v>31.46119785597762</v>
      </c>
      <c r="C11" s="43">
        <f>'1000m'!M3</f>
        <v>32.150033489618217</v>
      </c>
      <c r="D11" s="43">
        <f>Longueur!M3</f>
        <v>31.7</v>
      </c>
      <c r="E11" s="43">
        <f>Vortex!M3</f>
        <v>18.5</v>
      </c>
      <c r="F11" s="44">
        <f>Poids!M3</f>
        <v>17.98</v>
      </c>
      <c r="G11" s="45">
        <f t="shared" si="0"/>
        <v>131.79123134559583</v>
      </c>
    </row>
    <row r="12" spans="1:7" ht="24" customHeight="1" x14ac:dyDescent="0.25">
      <c r="A12" s="41" t="s">
        <v>15</v>
      </c>
      <c r="B12" s="42">
        <f>'50m'!M13</f>
        <v>33.341565818720674</v>
      </c>
      <c r="C12" s="43">
        <f>'1000m'!M13</f>
        <v>30.291556228701246</v>
      </c>
      <c r="D12" s="43">
        <f>Longueur!M13</f>
        <v>29.05</v>
      </c>
      <c r="E12" s="43">
        <f>Vortex!M13</f>
        <v>20</v>
      </c>
      <c r="F12" s="44">
        <f>Poids!M13</f>
        <v>19.36</v>
      </c>
      <c r="G12" s="45">
        <f t="shared" si="0"/>
        <v>132.04312204742192</v>
      </c>
    </row>
    <row r="13" spans="1:7" ht="24" customHeight="1" x14ac:dyDescent="0.25">
      <c r="A13" s="41" t="s">
        <v>9</v>
      </c>
      <c r="B13" s="42">
        <f>'50m'!M7</f>
        <v>31.105990783410132</v>
      </c>
      <c r="C13" s="43">
        <f>'1000m'!M7</f>
        <v>31.816173221387537</v>
      </c>
      <c r="D13" s="43">
        <f>Longueur!M7</f>
        <v>30.45</v>
      </c>
      <c r="E13" s="43">
        <f>Vortex!M7</f>
        <v>23.5</v>
      </c>
      <c r="F13" s="44">
        <f>Poids!M7</f>
        <v>19.739999999999998</v>
      </c>
      <c r="G13" s="45">
        <f t="shared" si="0"/>
        <v>136.61216400479768</v>
      </c>
    </row>
    <row r="14" spans="1:7" ht="24" customHeight="1" x14ac:dyDescent="0.25">
      <c r="A14" s="41" t="s">
        <v>17</v>
      </c>
      <c r="B14" s="42">
        <f>'50m'!M15</f>
        <v>31.330582774626095</v>
      </c>
      <c r="C14" s="43">
        <f>'1000m'!M15</f>
        <v>31.074665515753129</v>
      </c>
      <c r="D14" s="43">
        <f>Longueur!M15</f>
        <v>31.755555555555553</v>
      </c>
      <c r="E14" s="43">
        <f>Vortex!M15</f>
        <v>22.222222222222221</v>
      </c>
      <c r="F14" s="44">
        <f>Poids!M15</f>
        <v>21.555555555555557</v>
      </c>
      <c r="G14" s="45">
        <f t="shared" si="0"/>
        <v>137.93858162371254</v>
      </c>
    </row>
    <row r="15" spans="1:7" ht="24" customHeight="1" x14ac:dyDescent="0.25">
      <c r="A15" s="41" t="s">
        <v>12</v>
      </c>
      <c r="B15" s="42">
        <f>'50m'!M10</f>
        <v>32.100820354297944</v>
      </c>
      <c r="C15" s="43">
        <f>'1000m'!M10</f>
        <v>32.076984763432236</v>
      </c>
      <c r="D15" s="43">
        <f>Longueur!M10</f>
        <v>33.239999999999995</v>
      </c>
      <c r="E15" s="43">
        <f>Vortex!M10</f>
        <v>22</v>
      </c>
      <c r="F15" s="44">
        <f>Poids!M10</f>
        <v>20.92</v>
      </c>
      <c r="G15" s="45">
        <f t="shared" si="0"/>
        <v>140.33780511773017</v>
      </c>
    </row>
    <row r="16" spans="1:7" ht="24" customHeight="1" x14ac:dyDescent="0.25">
      <c r="A16" s="16" t="s">
        <v>39</v>
      </c>
      <c r="B16" s="47" t="e">
        <f>'50m'!M5</f>
        <v>#DIV/0!</v>
      </c>
      <c r="C16" s="48" t="str">
        <f>'1000m'!M5</f>
        <v/>
      </c>
      <c r="D16" s="48" t="e">
        <f>Longueur!M5</f>
        <v>#DIV/0!</v>
      </c>
      <c r="E16" s="48" t="e">
        <f>Vortex!M5</f>
        <v>#DIV/0!</v>
      </c>
      <c r="F16" s="49" t="e">
        <f>Poids!M5</f>
        <v>#DIV/0!</v>
      </c>
      <c r="G16" s="50" t="e">
        <f t="shared" si="0"/>
        <v>#DIV/0!</v>
      </c>
    </row>
    <row r="17" spans="1:7" ht="24" customHeight="1" x14ac:dyDescent="0.25">
      <c r="A17" s="16" t="s">
        <v>16</v>
      </c>
      <c r="B17" s="47" t="e">
        <f>'50m'!M14</f>
        <v>#DIV/0!</v>
      </c>
      <c r="C17" s="48" t="str">
        <f>'1000m'!M14</f>
        <v/>
      </c>
      <c r="D17" s="48" t="e">
        <f>Longueur!M14</f>
        <v>#DIV/0!</v>
      </c>
      <c r="E17" s="48" t="e">
        <f>Vortex!M14</f>
        <v>#DIV/0!</v>
      </c>
      <c r="F17" s="49" t="e">
        <f>Poids!M14</f>
        <v>#DIV/0!</v>
      </c>
      <c r="G17" s="50" t="e">
        <f t="shared" si="0"/>
        <v>#DIV/0!</v>
      </c>
    </row>
  </sheetData>
  <autoFilter ref="A2:G17" xr:uid="{00000000-0009-0000-0000-000005000000}">
    <sortState xmlns:xlrd2="http://schemas.microsoft.com/office/spreadsheetml/2017/richdata2" ref="A3:G17">
      <sortCondition ref="A3:A17"/>
    </sortState>
  </autoFilter>
  <mergeCells count="1">
    <mergeCell ref="A1:G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50m</vt:lpstr>
      <vt:lpstr>1000m</vt:lpstr>
      <vt:lpstr>Longueur</vt:lpstr>
      <vt:lpstr>Vortex</vt:lpstr>
      <vt:lpstr>Poids</vt:lpstr>
      <vt:lpstr>Résultats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Mathias</dc:creator>
  <dc:description/>
  <cp:lastModifiedBy>Olivier JOUVE</cp:lastModifiedBy>
  <cp:revision>7</cp:revision>
  <dcterms:created xsi:type="dcterms:W3CDTF">2024-03-28T14:56:02Z</dcterms:created>
  <dcterms:modified xsi:type="dcterms:W3CDTF">2026-04-10T07:31:33Z</dcterms:modified>
  <dc:language>fr-FR</dc:language>
</cp:coreProperties>
</file>